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firstSheet="1" activeTab="11"/>
  </bookViews>
  <sheets>
    <sheet name="ЖЕРЕБЬЁВКА" sheetId="1" r:id="rId1"/>
    <sheet name="песня" sheetId="2" r:id="rId2"/>
    <sheet name="газета" sheetId="3" r:id="rId3"/>
    <sheet name="быт" sheetId="4" r:id="rId4"/>
    <sheet name="викторина" sheetId="5" r:id="rId5"/>
    <sheet name="узлы" sheetId="6" r:id="rId6"/>
    <sheet name="КПЭ" sheetId="7" r:id="rId7"/>
    <sheet name="маршрут ст" sheetId="8" r:id="rId8"/>
    <sheet name="маршрут мл" sheetId="9" r:id="rId9"/>
    <sheet name="ориентирование" sheetId="10" r:id="rId10"/>
    <sheet name="Физическая подготовка" sheetId="11" r:id="rId11"/>
    <sheet name="итог" sheetId="12" r:id="rId12"/>
  </sheets>
  <externalReferences>
    <externalReference r:id="rId15"/>
  </externalReferences>
  <definedNames>
    <definedName name="_xlnm._FilterDatabase" localSheetId="9" hidden="1">'ориентирование'!$A$8:$A$87</definedName>
    <definedName name="Groups">'[1]Настройка'!$C$45:$C$57</definedName>
    <definedName name="TableVPRDopusk">'[1]Настройка'!$C$44:$Q$57</definedName>
    <definedName name="Пол">'[1]Настройка'!$F$116:$F$117</definedName>
    <definedName name="Разряды">'[1]Настройка'!$C$117:$C$128</definedName>
  </definedNames>
  <calcPr fullCalcOnLoad="1"/>
</workbook>
</file>

<file path=xl/sharedStrings.xml><?xml version="1.0" encoding="utf-8"?>
<sst xmlns="http://schemas.openxmlformats.org/spreadsheetml/2006/main" count="978" uniqueCount="264">
  <si>
    <t>МБОУ СОШ №1 г.Королёва</t>
  </si>
  <si>
    <t>г.о.Королёв</t>
  </si>
  <si>
    <t>МБОУ СОШ №26</t>
  </si>
  <si>
    <t>Ногинский МР</t>
  </si>
  <si>
    <t>МОУ СОШ №2 им.М.А.Пронина</t>
  </si>
  <si>
    <t>г.о.Звенигород</t>
  </si>
  <si>
    <t>МБОУ ДОД ДТДМ "Истоки"</t>
  </si>
  <si>
    <t>Сергиево-Посадский МР</t>
  </si>
  <si>
    <t>МБОУ ДОД  "ДЮЦ "Горизонт"</t>
  </si>
  <si>
    <t>г.о.Протвино</t>
  </si>
  <si>
    <t>МКОУ СШ №10 г.Чехов</t>
  </si>
  <si>
    <t>Чеховский МР</t>
  </si>
  <si>
    <t>МБОУ "Ильинская СОШ"</t>
  </si>
  <si>
    <t>Орехово-Зуевский МР</t>
  </si>
  <si>
    <t>МОУ Гимназия №4</t>
  </si>
  <si>
    <t>Можайский МР</t>
  </si>
  <si>
    <t>МОУ Лицей №8 г.Электросталь</t>
  </si>
  <si>
    <t>г.о. Электросталь</t>
  </si>
  <si>
    <t>МОУ ДОД СДиЮТиЭ</t>
  </si>
  <si>
    <t>Истринский МР</t>
  </si>
  <si>
    <t>г.о.Домодедово</t>
  </si>
  <si>
    <t>г.о. Домодедово</t>
  </si>
  <si>
    <t>МБОУ ДОД "Михневский ДЮЦ"</t>
  </si>
  <si>
    <t>Ступинский МР</t>
  </si>
  <si>
    <t>МБОУ СОШ №1 г.Королёв</t>
  </si>
  <si>
    <t>МАОУ Гимназия №1 г.Рузы</t>
  </si>
  <si>
    <t>Рузский МР</t>
  </si>
  <si>
    <t>Лицей №17 г.Химки</t>
  </si>
  <si>
    <t>г.о.Химки</t>
  </si>
  <si>
    <t>МБОУ Богородская гимназия</t>
  </si>
  <si>
    <t>№ п/п</t>
  </si>
  <si>
    <t>делегация</t>
  </si>
  <si>
    <t>территория</t>
  </si>
  <si>
    <t>№ по жребию</t>
  </si>
  <si>
    <t>старшая группа</t>
  </si>
  <si>
    <t>младшая группа</t>
  </si>
  <si>
    <t>Министерство образования Московской области. Главное управление Министерства РФ по делам гражданской обороны, чрезвычайным ситуациям и ликвидации последствий стихийных бедствий Московской области.</t>
  </si>
  <si>
    <t>2 - 4 июня 2015 год</t>
  </si>
  <si>
    <t>Специальный центр "Звенигород"</t>
  </si>
  <si>
    <t>Протокол жеребьёвки</t>
  </si>
  <si>
    <t>Областной этап межрегионального слёта -соревнования детско-юношеского движения "Школа безопасности" между обучающимися Московской области</t>
  </si>
  <si>
    <t>секретарь _______________Смирнова А.Н.(СС1К Московская область)</t>
  </si>
  <si>
    <t>результат</t>
  </si>
  <si>
    <t>место</t>
  </si>
  <si>
    <t>судья вида________________________________</t>
  </si>
  <si>
    <t>Итоговый протокол слёта-соревнования</t>
  </si>
  <si>
    <t>коэффициент</t>
  </si>
  <si>
    <t>конкурсная программа</t>
  </si>
  <si>
    <t>сумма баллов</t>
  </si>
  <si>
    <t>маршрут выживания</t>
  </si>
  <si>
    <t>физическая подготовка</t>
  </si>
  <si>
    <t>пожарная эстафета</t>
  </si>
  <si>
    <t>"УЗЛЫ"</t>
  </si>
  <si>
    <t>военно-патриотическая викторина</t>
  </si>
  <si>
    <t>сумма</t>
  </si>
  <si>
    <t>конк. програм.</t>
  </si>
  <si>
    <t>баллы</t>
  </si>
  <si>
    <t>мест</t>
  </si>
  <si>
    <t>стенгазета</t>
  </si>
  <si>
    <t>военная песня</t>
  </si>
  <si>
    <t>"УТВЕРЖДАЮ"</t>
  </si>
  <si>
    <t>гл.судья слёта-соревнования</t>
  </si>
  <si>
    <t>Царёв А.С.(СС1К)</t>
  </si>
  <si>
    <t>___________________</t>
  </si>
  <si>
    <t>сн</t>
  </si>
  <si>
    <t>навыки и быт</t>
  </si>
  <si>
    <t>ориенти-рование</t>
  </si>
  <si>
    <t>г.о. Звенигород</t>
  </si>
  <si>
    <t>кросс</t>
  </si>
  <si>
    <t>Младшие, 16 КП</t>
  </si>
  <si>
    <t>Старт</t>
  </si>
  <si>
    <t xml:space="preserve">     №   Фамилия, имя              Коллектив            Квал    Время      Время   Прим  Место     </t>
  </si>
  <si>
    <r>
      <t xml:space="preserve">                                                              на этапе   команды       </t>
    </r>
    <r>
      <rPr>
        <sz val="10"/>
        <color indexed="8"/>
        <rFont val="Courier New"/>
        <family val="3"/>
      </rPr>
      <t xml:space="preserve">             </t>
    </r>
  </si>
  <si>
    <t xml:space="preserve">     51  Протвино-1                Протвино-мл                 12:20:05   12:20:05         1    </t>
  </si>
  <si>
    <t>.</t>
  </si>
  <si>
    <t xml:space="preserve">     52  Протвино-2                Протвино-мл                 12:38:44   12:38:44         9    </t>
  </si>
  <si>
    <t xml:space="preserve">     53  Протвино-3                Протвино-мл                 12:55:24   12:55:24        13    </t>
  </si>
  <si>
    <t xml:space="preserve">    101  Истра-1                   Истра-мл                    12:25:39   12:25:39         2    </t>
  </si>
  <si>
    <t xml:space="preserve">    102  Истра-2                   Истра-мл                    12:52:28   12:52:28        12    </t>
  </si>
  <si>
    <t xml:space="preserve">    103  Истра-3                   Истра-мл                    13:07:36   13:07:36        18    </t>
  </si>
  <si>
    <t xml:space="preserve">     91  Электросталь-1            Электросталь-мл             12:26:48   12:26:48         4    </t>
  </si>
  <si>
    <t xml:space="preserve">     92  Электросталь-2            Электросталь-мл             12:56:57   12:56:57        14    </t>
  </si>
  <si>
    <t xml:space="preserve">     93  Электросталь-3            Электросталь-мл             13:16:17   13:16:17        23    </t>
  </si>
  <si>
    <t xml:space="preserve">     61  Чехов-1                   Чехов-мл                    12:26:24   12:26:24         3    </t>
  </si>
  <si>
    <t xml:space="preserve">     62  Чехов-2                   Чехов-мл                    13:03:08   13:03:08        15    </t>
  </si>
  <si>
    <t xml:space="preserve">     63  Чехов-3                   Чехов-мл                    13:31:55   13:31:55        27    </t>
  </si>
  <si>
    <t>1сн</t>
  </si>
  <si>
    <t xml:space="preserve">     21  Ногинск-1                 Ногинск-мл                  12:31:39   12:31:39         5    </t>
  </si>
  <si>
    <t xml:space="preserve">     22  Ногинск-2                 Ногинск-мл                  13:16:09   13:16:09        22    </t>
  </si>
  <si>
    <t xml:space="preserve">     23  Ногинск-3                 Ногинск-мл                  13:30:35   13:30:35        25    </t>
  </si>
  <si>
    <t xml:space="preserve">     71  Орехово-Зуево-1           Орехово-Зуево-мл            12:45:33   12:45:33        11    </t>
  </si>
  <si>
    <t xml:space="preserve">     72  Орехово-Зуево-2           Орехово-Зуево-мл            13:05:52   13:05:52        16    </t>
  </si>
  <si>
    <t xml:space="preserve">     73  Орехово-Зуево-3           Орехово-Зуево-мл            13:31:38   13:31:38        26    </t>
  </si>
  <si>
    <t>2сн</t>
  </si>
  <si>
    <t xml:space="preserve">     81  Можайск-1                 Можайск-мл                  12:36:13   12:36:13         8    </t>
  </si>
  <si>
    <t xml:space="preserve">     82  Можайск-2                 Можайск-мл                  13:06:43   13:06:43        17    </t>
  </si>
  <si>
    <t xml:space="preserve">     83  Можайск-3                 Можайск-мл                  13:32:16   13:32:16        28    </t>
  </si>
  <si>
    <t xml:space="preserve">     11  Королев-1                 Королев-мл                  12:33:01   12:33:01         7    </t>
  </si>
  <si>
    <t xml:space="preserve">     12  Королев-1                 Королев-мл                  13:09:59   13:09:59        19    </t>
  </si>
  <si>
    <t xml:space="preserve">     13  Королев-3                 Королев-мл                  13:10:33   13:10:33        20    </t>
  </si>
  <si>
    <t xml:space="preserve">     41  Сергиев-Посад-1           Сергиев-Посад-мл            12:32:53   12:32:53         6    </t>
  </si>
  <si>
    <t xml:space="preserve">     42  Сергиев-Посад-2           Сергиев-Посад-мл            13:15:16   13:15:16        21    </t>
  </si>
  <si>
    <t xml:space="preserve">     43  Сергиев-Посад-3           Сергиев-Посад-мл            13:43:18   13:43:18        29    </t>
  </si>
  <si>
    <t>КВ</t>
  </si>
  <si>
    <t xml:space="preserve">     31  Звенигород-1              Звенигород-мл               12:41:16   12:41:16        10    </t>
  </si>
  <si>
    <t xml:space="preserve">     32  Звенигород-2              Звенигород-мл               13:22:57   13:22:57        24    </t>
  </si>
  <si>
    <t xml:space="preserve">     33  Звенигород-3              Звенигород-мл               13:55:51   13:55:51        30    </t>
  </si>
  <si>
    <t xml:space="preserve">Зам.главного судьи по виду "Ориентирование"                                              Огрызков А.В.       </t>
  </si>
  <si>
    <t xml:space="preserve">Главный секретарь                                                              </t>
  </si>
  <si>
    <t>Старшие, 16 КП</t>
  </si>
  <si>
    <t xml:space="preserve">    111  Истра-1                   Истра-ст                    10:30:28   10:30:28         1    </t>
  </si>
  <si>
    <t xml:space="preserve">    112  Истра-2                   Истра-ст                    00:22:30   00:22:30        10    </t>
  </si>
  <si>
    <t xml:space="preserve">    113  Истра-3                   Истра-ст                    00:15:41   00:15:41        16    </t>
  </si>
  <si>
    <t xml:space="preserve">    181  Химки-1                   Химки-ст                    10:40:36   10:40:36         8    </t>
  </si>
  <si>
    <t xml:space="preserve">    182  Химки-2                   Химки-ст                    00:22:47   00:22:47        14    </t>
  </si>
  <si>
    <t xml:space="preserve">    183  Химки-3                   Химки-ст                    00:17:43   00:17:43        19    </t>
  </si>
  <si>
    <t xml:space="preserve">    151  Ступино-1                 Ступино-ст                  10:32:07   10:32:07         2    </t>
  </si>
  <si>
    <t xml:space="preserve">    152  Ступино-2                 Ступино-ст                  00:27:21   00:27:21        12    </t>
  </si>
  <si>
    <t xml:space="preserve">    153  Ступино-3                 Ступино-ст                  00:37:13   00:37:13        24    </t>
  </si>
  <si>
    <t xml:space="preserve">    121  Электросталь-1            Электросталь-ст             10:35:23   10:35:23         3    </t>
  </si>
  <si>
    <t xml:space="preserve">    122  Электросталь-2            Электросталь-ст             00:26:06   00:26:06        13    </t>
  </si>
  <si>
    <t xml:space="preserve">    123  Электросталь-3            Электросталь-ст             00:17:26   00:17:26        18    </t>
  </si>
  <si>
    <t xml:space="preserve">    141  Сергиев-Посад-1           Сергиев-Посад-ст            10:45:53   10:45:53         9    </t>
  </si>
  <si>
    <t xml:space="preserve">    142  Сергиев-Посад-2           Сергиев-Посад-ст            00:27:19   00:27:19        17    </t>
  </si>
  <si>
    <t xml:space="preserve">    143  Сергиев-Посад-3           Сергиев-Посад-ст            00:21:58   00:21:58        23    </t>
  </si>
  <si>
    <t xml:space="preserve">    191  Ногинск-1                 Ногинск-ст                  10:40:22   10:40:22         7    </t>
  </si>
  <si>
    <t xml:space="preserve">    192  Ногинск-2                 Ногинск-ст                  00:26:19   00:26:19        15    </t>
  </si>
  <si>
    <t xml:space="preserve">    193  Ногинск-3                 Ногинск-ст                  00:25:06   00:25:06        22    </t>
  </si>
  <si>
    <t xml:space="preserve">    131  Домодедово-1              Домодедово-ст               10:36:20   10:36:20         4    </t>
  </si>
  <si>
    <t xml:space="preserve">    132  Домодедово-2              Домодедово-ст               00:18:52   00:18:52        11    </t>
  </si>
  <si>
    <t xml:space="preserve">    133  Домодедово-3              Домодедово-ст               00:44:58   00:44:58        25    </t>
  </si>
  <si>
    <t>3сн</t>
  </si>
  <si>
    <t xml:space="preserve">    161  Королев-1                 Королев-ст                  10:38:02   10:38:02         5    </t>
  </si>
  <si>
    <t xml:space="preserve">    162  Королев-2                 Королев-ст                  00:46:50   00:46:50        20    </t>
  </si>
  <si>
    <t xml:space="preserve">    163  Королев-3                 Королев-ст                  00:31:12   00:31:12        26    </t>
  </si>
  <si>
    <t xml:space="preserve">    171  Руза-1                    Руза-ст                     10:38:04   10:38:04         6    </t>
  </si>
  <si>
    <t xml:space="preserve">    173  Руза-3                    Руза-ст                     00:35:00   00:35:00        27    </t>
  </si>
  <si>
    <t xml:space="preserve">    172  Руза-2                    Руза-ст                     00:48:04   00:48:04        21    </t>
  </si>
  <si>
    <t>Министерство образования Московской области.
 Главное управление Министерства РФ по делам гражданской обороны, чрезвычайным ситуациям и ликвидации последствий стихийных бедствий Московской области.</t>
  </si>
  <si>
    <t>Областной этап межрегионального слёта -соревнования детско-юношеского движения "Школа безопасности"
 между обучающимися Московской области</t>
  </si>
  <si>
    <t>Итоговый протокол конкурас военной песни</t>
  </si>
  <si>
    <t>Старшая группа</t>
  </si>
  <si>
    <t>№</t>
  </si>
  <si>
    <t>соответствие
 тематике</t>
  </si>
  <si>
    <t>качество 
исполнения</t>
  </si>
  <si>
    <t>аккомпа
немент</t>
  </si>
  <si>
    <t>оригинальность</t>
  </si>
  <si>
    <t>артистич
ность</t>
  </si>
  <si>
    <t>массовость</t>
  </si>
  <si>
    <t>инсце
нировка</t>
  </si>
  <si>
    <t>итог эксп</t>
  </si>
  <si>
    <t>итог дети</t>
  </si>
  <si>
    <t>эксп</t>
  </si>
  <si>
    <t>дет</t>
  </si>
  <si>
    <t>Судья вида__________/Е.В.  Кудрявцева/</t>
  </si>
  <si>
    <t xml:space="preserve">Секретарь вида __________/ Н.В. Емельянова/ </t>
  </si>
  <si>
    <t>Младшая группа</t>
  </si>
  <si>
    <t>г.о.
Звенигород</t>
  </si>
  <si>
    <t>Итоговый протокол военно-патриотического конкурса</t>
  </si>
  <si>
    <t>военные хроники</t>
  </si>
  <si>
    <t>битва за москву</t>
  </si>
  <si>
    <t>война в искусстве</t>
  </si>
  <si>
    <t>викторина</t>
  </si>
  <si>
    <t>фото</t>
  </si>
  <si>
    <t>I</t>
  </si>
  <si>
    <t>II</t>
  </si>
  <si>
    <t>III</t>
  </si>
  <si>
    <t>Судья вида_______________/Е.В. Кудрявцева/           Секретарь _____________/Н.В. Емельянова/</t>
  </si>
  <si>
    <t>Итоговый протокол конкурса "Организация быта в полевых условиях"</t>
  </si>
  <si>
    <t>2-4 июня 2015 год</t>
  </si>
  <si>
    <t>постановка
лагеря</t>
  </si>
  <si>
    <t>2 июня</t>
  </si>
  <si>
    <t>3 июня</t>
  </si>
  <si>
    <t>4 июня</t>
  </si>
  <si>
    <t>сумма
баллов</t>
  </si>
  <si>
    <t>время</t>
  </si>
  <si>
    <t>штрафы</t>
  </si>
  <si>
    <t>штрафные баллы</t>
  </si>
  <si>
    <t>МБОУ СШ №10 г.Чехов</t>
  </si>
  <si>
    <t>Судья вида_________/Е.В. Кудрявцева/</t>
  </si>
  <si>
    <t>Секретарь вида_________/Н.В. Емельянова/</t>
  </si>
  <si>
    <t>Итоговый протокол конкурса стенгазет</t>
  </si>
  <si>
    <t>раскрытие темы</t>
  </si>
  <si>
    <t>содержание</t>
  </si>
  <si>
    <t>инфор-
мативность</t>
  </si>
  <si>
    <t>ориги
нальность
оформления</t>
  </si>
  <si>
    <t>расположение
 материала</t>
  </si>
  <si>
    <t>историческая достоверность</t>
  </si>
  <si>
    <t>наличие
 названия и
 эмблемы
команды</t>
  </si>
  <si>
    <t>до 10 бал</t>
  </si>
  <si>
    <t xml:space="preserve">до 10 </t>
  </si>
  <si>
    <t>до 3 бал</t>
  </si>
  <si>
    <t>МОУ Лицей №8</t>
  </si>
  <si>
    <t>МБОУ СОШ №1</t>
  </si>
  <si>
    <t>МАОУ Гимназия №1</t>
  </si>
  <si>
    <t>до 10</t>
  </si>
  <si>
    <t>Сводный протокол ОФП</t>
  </si>
  <si>
    <t>бег 100м</t>
  </si>
  <si>
    <t>пресс</t>
  </si>
  <si>
    <t>подтя гивания</t>
  </si>
  <si>
    <t>СУ место</t>
  </si>
  <si>
    <t>итого</t>
  </si>
  <si>
    <t>примеч.</t>
  </si>
  <si>
    <t>по кроссу</t>
  </si>
  <si>
    <t>зам.гл.судьи по виду ОФП___________________ Водеников С.В.</t>
  </si>
  <si>
    <t>Министерство образования Московской области. 
Главное управление Министерства РФ по делам гражданской обороны, чрезвычайным ситуациям и ликвидации последствий стихийных бедствий Московской области.</t>
  </si>
  <si>
    <t>Областной этап межрегионального слёта-соревнования детско-юношеского движения "Школа безопасности"  среди обучающихся Московской области</t>
  </si>
  <si>
    <t>Нагр.№</t>
  </si>
  <si>
    <t>Команда</t>
  </si>
  <si>
    <t>предстартовая
 проверка</t>
  </si>
  <si>
    <t>Ориентирование в заданном направлении</t>
  </si>
  <si>
    <t>ПДД</t>
  </si>
  <si>
    <t>АХОВ</t>
  </si>
  <si>
    <t>Решение пожаротактической задачи</t>
  </si>
  <si>
    <t>Заболоченный участок</t>
  </si>
  <si>
    <t>Спуск по склону</t>
  </si>
  <si>
    <t>Черный ящик</t>
  </si>
  <si>
    <t>Подъем по склону 1</t>
  </si>
  <si>
    <t>Аварийный лагерь Установка палатки</t>
  </si>
  <si>
    <t>Знак аварийной сигнализации</t>
  </si>
  <si>
    <t>Кипячение воды</t>
  </si>
  <si>
    <t>Движение по азимуту</t>
  </si>
  <si>
    <t>Спасработы на воде</t>
  </si>
  <si>
    <t>Переправа на плавредстве</t>
  </si>
  <si>
    <t>Переправа вброд</t>
  </si>
  <si>
    <t>Параллельные перила</t>
  </si>
  <si>
    <t>Подъем по склону 2</t>
  </si>
  <si>
    <t>Навесная переправа</t>
  </si>
  <si>
    <t>Оказание доврачебной помощи</t>
  </si>
  <si>
    <t>Транспортировка пострадавшего</t>
  </si>
  <si>
    <t>Время финиша</t>
  </si>
  <si>
    <t>Время старта</t>
  </si>
  <si>
    <t>Отсечки</t>
  </si>
  <si>
    <t xml:space="preserve">Время прохождения </t>
  </si>
  <si>
    <t>Превышение ОВ</t>
  </si>
  <si>
    <t>Штрафы за превышение ОВ</t>
  </si>
  <si>
    <t>Сумма бонусов</t>
  </si>
  <si>
    <t>Сумма штрафов</t>
  </si>
  <si>
    <t>Результат</t>
  </si>
  <si>
    <t>бонусы</t>
  </si>
  <si>
    <t>бонус за тактику</t>
  </si>
  <si>
    <t>бонус</t>
  </si>
  <si>
    <t>МОУ ДОД СДиЮТиЭ(Истринский МР)</t>
  </si>
  <si>
    <t>кв</t>
  </si>
  <si>
    <t>МБОУ ДОД ДТДМ "Истоки" (Сергиево-Посадский МР)</t>
  </si>
  <si>
    <t>МБОУ ДОД "Михневский ДЮЦ" (Ступинский МР)</t>
  </si>
  <si>
    <t>МБОУ Богородская гимназия (Ногинский МР)</t>
  </si>
  <si>
    <t xml:space="preserve">Зам главного судьи вида </t>
  </si>
  <si>
    <t>Мягков С.А.</t>
  </si>
  <si>
    <t xml:space="preserve">Секретарь вида </t>
  </si>
  <si>
    <t>Мельникова Г.П.</t>
  </si>
  <si>
    <t>МОУ ДОД СДиЮТиЭ (Истринский МР)</t>
  </si>
  <si>
    <t>МБОУ СОШ №26 (Ногинский МР)</t>
  </si>
  <si>
    <t>МБОУ ДОД  "ДЮЦ "Горизонт" (г.о.Протвино)</t>
  </si>
  <si>
    <t>МОУ Гимназия №4 (Можайский МР)</t>
  </si>
  <si>
    <t>МБОУ "Ильинская СОШ" (Орехово-Зуевский МР)</t>
  </si>
  <si>
    <t>МОУ СОШ №2 им.М.А.Пронина (г.о.Звенигород)</t>
  </si>
  <si>
    <t>Зам главного судьи вида</t>
  </si>
  <si>
    <t>Итоговый протокол конкурса узлов</t>
  </si>
  <si>
    <t>количество
 завязанных узлов</t>
  </si>
  <si>
    <t>"МАРШРУТ ВЫЖИВАНИЯ"</t>
  </si>
  <si>
    <t>Протокол вида "Комбинированная - пожарная эстафета"</t>
  </si>
  <si>
    <t>Протокол вида "Ориентирование"</t>
  </si>
  <si>
    <t>Гл.секретарь _______________Смирнова А.Н.(СС1К Московская область)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</si>
</sst>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  <numFmt numFmtId="165" formatCode="[h]:mm:ss;@"/>
    <numFmt numFmtId="166" formatCode="[$-FC19]d\ mmmm\ yyyy\ &quot;г.&quot;"/>
    <numFmt numFmtId="167" formatCode="0;[Red]0"/>
    <numFmt numFmtId="168" formatCode="0.0;[Red]0.0"/>
    <numFmt numFmtId="169" formatCode="0.00;[Red]0.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ourier New"/>
      <family val="3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16"/>
      <name val="Times New Roman"/>
      <family val="1"/>
    </font>
    <font>
      <b/>
      <sz val="10"/>
      <name val="Times New Roman"/>
      <family val="1"/>
    </font>
    <font>
      <sz val="26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b/>
      <sz val="10"/>
      <color indexed="8"/>
      <name val="Courier New"/>
      <family val="3"/>
    </font>
    <font>
      <sz val="12"/>
      <color indexed="8"/>
      <name val="Calibri"/>
      <family val="2"/>
    </font>
    <font>
      <i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b/>
      <sz val="10"/>
      <color theme="1"/>
      <name val="Courier New"/>
      <family val="3"/>
    </font>
    <font>
      <sz val="10"/>
      <color theme="1"/>
      <name val="Courier New"/>
      <family val="3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i/>
      <sz val="11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/>
      <right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/>
      <right>
        <color indexed="63"/>
      </right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58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64" applyFont="1" applyAlignment="1">
      <alignment horizontal="right"/>
      <protection/>
    </xf>
    <xf numFmtId="0" fontId="9" fillId="33" borderId="10" xfId="0" applyFont="1" applyFill="1" applyBorder="1" applyAlignment="1">
      <alignment wrapText="1"/>
    </xf>
    <xf numFmtId="0" fontId="11" fillId="0" borderId="10" xfId="0" applyFont="1" applyFill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11" fillId="0" borderId="11" xfId="53" applyFont="1" applyFill="1" applyBorder="1" applyAlignment="1" applyProtection="1">
      <alignment vertical="center" wrapText="1"/>
      <protection locked="0"/>
    </xf>
    <xf numFmtId="0" fontId="11" fillId="0" borderId="12" xfId="53" applyFont="1" applyFill="1" applyBorder="1" applyAlignment="1" applyProtection="1">
      <alignment vertical="center" wrapText="1"/>
      <protection locked="0"/>
    </xf>
    <xf numFmtId="0" fontId="10" fillId="0" borderId="10" xfId="0" applyFont="1" applyBorder="1" applyAlignment="1">
      <alignment vertical="center"/>
    </xf>
    <xf numFmtId="0" fontId="11" fillId="0" borderId="13" xfId="53" applyFont="1" applyFill="1" applyBorder="1" applyAlignment="1" applyProtection="1">
      <alignment vertical="center" wrapText="1"/>
      <protection locked="0"/>
    </xf>
    <xf numFmtId="0" fontId="11" fillId="0" borderId="14" xfId="53" applyFont="1" applyFill="1" applyBorder="1" applyAlignment="1" applyProtection="1">
      <alignment vertical="center" wrapText="1"/>
      <protection locked="0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1" fillId="34" borderId="15" xfId="0" applyFont="1" applyFill="1" applyBorder="1" applyAlignment="1">
      <alignment horizontal="center"/>
    </xf>
    <xf numFmtId="0" fontId="11" fillId="34" borderId="16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11" fillId="34" borderId="18" xfId="0" applyFont="1" applyFill="1" applyBorder="1" applyAlignment="1">
      <alignment horizontal="center"/>
    </xf>
    <xf numFmtId="0" fontId="11" fillId="34" borderId="19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0" fillId="0" borderId="10" xfId="0" applyNumberFormat="1" applyFont="1" applyBorder="1" applyAlignment="1">
      <alignment vertical="center" wrapText="1"/>
    </xf>
    <xf numFmtId="20" fontId="10" fillId="0" borderId="10" xfId="0" applyNumberFormat="1" applyFont="1" applyBorder="1" applyAlignment="1">
      <alignment vertical="center" wrapText="1"/>
    </xf>
    <xf numFmtId="20" fontId="10" fillId="0" borderId="10" xfId="0" applyNumberFormat="1" applyFont="1" applyBorder="1" applyAlignment="1">
      <alignment vertical="center"/>
    </xf>
    <xf numFmtId="0" fontId="6" fillId="0" borderId="0" xfId="64" applyFont="1" applyBorder="1" applyAlignment="1">
      <alignment horizontal="right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2" fillId="34" borderId="20" xfId="0" applyFont="1" applyFill="1" applyBorder="1" applyAlignment="1">
      <alignment horizontal="center" textRotation="90" wrapText="1"/>
    </xf>
    <xf numFmtId="0" fontId="12" fillId="34" borderId="18" xfId="0" applyFont="1" applyFill="1" applyBorder="1" applyAlignment="1">
      <alignment horizontal="center" textRotation="90" wrapText="1"/>
    </xf>
    <xf numFmtId="0" fontId="12" fillId="34" borderId="19" xfId="0" applyFont="1" applyFill="1" applyBorder="1" applyAlignment="1">
      <alignment horizontal="center" textRotation="90" wrapText="1"/>
    </xf>
    <xf numFmtId="0" fontId="12" fillId="34" borderId="10" xfId="0" applyFont="1" applyFill="1" applyBorder="1" applyAlignment="1">
      <alignment horizontal="center" textRotation="90" wrapText="1"/>
    </xf>
    <xf numFmtId="0" fontId="12" fillId="34" borderId="10" xfId="0" applyFont="1" applyFill="1" applyBorder="1" applyAlignment="1">
      <alignment textRotation="90" wrapText="1"/>
    </xf>
    <xf numFmtId="0" fontId="7" fillId="0" borderId="21" xfId="0" applyFont="1" applyBorder="1" applyAlignment="1">
      <alignment horizontal="center" vertical="center"/>
    </xf>
    <xf numFmtId="0" fontId="15" fillId="0" borderId="22" xfId="0" applyFont="1" applyFill="1" applyBorder="1" applyAlignment="1" applyProtection="1">
      <alignment vertical="center" wrapText="1"/>
      <protection locked="0"/>
    </xf>
    <xf numFmtId="0" fontId="7" fillId="0" borderId="22" xfId="0" applyFont="1" applyFill="1" applyBorder="1" applyAlignment="1" applyProtection="1">
      <alignment vertical="center" wrapText="1"/>
      <protection locked="0"/>
    </xf>
    <xf numFmtId="0" fontId="7" fillId="0" borderId="23" xfId="0" applyFont="1" applyBorder="1" applyAlignment="1">
      <alignment horizontal="center" vertical="center"/>
    </xf>
    <xf numFmtId="0" fontId="15" fillId="0" borderId="10" xfId="0" applyFont="1" applyFill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 applyProtection="1">
      <alignment vertical="center" wrapText="1"/>
      <protection locked="0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Fill="1" applyBorder="1" applyAlignment="1" applyProtection="1">
      <alignment vertical="center" wrapText="1"/>
      <protection locked="0"/>
    </xf>
    <xf numFmtId="0" fontId="15" fillId="0" borderId="22" xfId="53" applyFont="1" applyFill="1" applyBorder="1" applyAlignment="1" applyProtection="1">
      <alignment vertical="center" wrapText="1"/>
      <protection locked="0"/>
    </xf>
    <xf numFmtId="0" fontId="15" fillId="0" borderId="10" xfId="53" applyFont="1" applyFill="1" applyBorder="1" applyAlignment="1" applyProtection="1">
      <alignment vertical="center" wrapText="1"/>
      <protection locked="0"/>
    </xf>
    <xf numFmtId="0" fontId="15" fillId="0" borderId="25" xfId="53" applyFont="1" applyFill="1" applyBorder="1" applyAlignment="1" applyProtection="1">
      <alignment vertical="center" wrapText="1"/>
      <protection locked="0"/>
    </xf>
    <xf numFmtId="0" fontId="7" fillId="0" borderId="22" xfId="0" applyFont="1" applyBorder="1" applyAlignment="1">
      <alignment/>
    </xf>
    <xf numFmtId="0" fontId="7" fillId="35" borderId="22" xfId="0" applyFont="1" applyFill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7" fillId="0" borderId="10" xfId="0" applyFont="1" applyBorder="1" applyAlignment="1">
      <alignment/>
    </xf>
    <xf numFmtId="0" fontId="7" fillId="35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25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35" borderId="22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16" fillId="0" borderId="22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25" xfId="0" applyFont="1" applyBorder="1" applyAlignment="1">
      <alignment/>
    </xf>
    <xf numFmtId="0" fontId="7" fillId="35" borderId="29" xfId="0" applyFont="1" applyFill="1" applyBorder="1" applyAlignment="1">
      <alignment/>
    </xf>
    <xf numFmtId="0" fontId="7" fillId="35" borderId="1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30" xfId="0" applyFont="1" applyBorder="1" applyAlignment="1">
      <alignment/>
    </xf>
    <xf numFmtId="0" fontId="0" fillId="0" borderId="0" xfId="0" applyAlignment="1">
      <alignment horizontal="left" indent="1"/>
    </xf>
    <xf numFmtId="0" fontId="66" fillId="0" borderId="0" xfId="0" applyFont="1" applyAlignment="1">
      <alignment horizontal="left" indent="1"/>
    </xf>
    <xf numFmtId="21" fontId="0" fillId="0" borderId="0" xfId="0" applyNumberFormat="1" applyAlignment="1">
      <alignment horizontal="left" indent="1"/>
    </xf>
    <xf numFmtId="0" fontId="67" fillId="0" borderId="0" xfId="0" applyFont="1" applyAlignment="1">
      <alignment horizontal="left" indent="1"/>
    </xf>
    <xf numFmtId="0" fontId="68" fillId="0" borderId="0" xfId="0" applyFont="1" applyAlignment="1">
      <alignment horizontal="left" indent="1"/>
    </xf>
    <xf numFmtId="0" fontId="0" fillId="36" borderId="0" xfId="0" applyFill="1" applyAlignment="1">
      <alignment horizontal="left" indent="1"/>
    </xf>
    <xf numFmtId="21" fontId="0" fillId="36" borderId="0" xfId="0" applyNumberFormat="1" applyFill="1" applyAlignment="1">
      <alignment horizontal="left" indent="1"/>
    </xf>
    <xf numFmtId="0" fontId="69" fillId="0" borderId="0" xfId="0" applyFont="1" applyAlignment="1">
      <alignment/>
    </xf>
    <xf numFmtId="0" fontId="70" fillId="37" borderId="23" xfId="0" applyFont="1" applyFill="1" applyBorder="1" applyAlignment="1">
      <alignment horizontal="center" vertical="center" wrapText="1"/>
    </xf>
    <xf numFmtId="0" fontId="70" fillId="37" borderId="31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/>
    </xf>
    <xf numFmtId="0" fontId="71" fillId="0" borderId="10" xfId="0" applyFont="1" applyFill="1" applyBorder="1" applyAlignment="1" applyProtection="1">
      <alignment vertical="center" wrapText="1"/>
      <protection locked="0"/>
    </xf>
    <xf numFmtId="0" fontId="71" fillId="0" borderId="18" xfId="0" applyFont="1" applyFill="1" applyBorder="1" applyAlignment="1" applyProtection="1">
      <alignment vertical="center" wrapText="1"/>
      <protection locked="0"/>
    </xf>
    <xf numFmtId="0" fontId="71" fillId="0" borderId="23" xfId="0" applyFont="1" applyFill="1" applyBorder="1" applyAlignment="1" applyProtection="1">
      <alignment horizontal="center" vertical="center" wrapText="1"/>
      <protection locked="0"/>
    </xf>
    <xf numFmtId="0" fontId="71" fillId="0" borderId="31" xfId="0" applyFont="1" applyFill="1" applyBorder="1" applyAlignment="1" applyProtection="1">
      <alignment horizontal="center" vertical="center" wrapText="1"/>
      <protection locked="0"/>
    </xf>
    <xf numFmtId="0" fontId="71" fillId="0" borderId="23" xfId="0" applyFont="1" applyBorder="1" applyAlignment="1">
      <alignment horizontal="center" vertical="center" wrapText="1"/>
    </xf>
    <xf numFmtId="0" fontId="71" fillId="0" borderId="31" xfId="0" applyFont="1" applyBorder="1" applyAlignment="1">
      <alignment horizontal="center" vertical="center" wrapText="1"/>
    </xf>
    <xf numFmtId="0" fontId="69" fillId="0" borderId="23" xfId="0" applyFont="1" applyBorder="1" applyAlignment="1">
      <alignment horizontal="center" vertical="center"/>
    </xf>
    <xf numFmtId="0" fontId="69" fillId="0" borderId="31" xfId="0" applyFont="1" applyBorder="1" applyAlignment="1">
      <alignment horizontal="center" vertical="center"/>
    </xf>
    <xf numFmtId="0" fontId="69" fillId="38" borderId="19" xfId="0" applyFont="1" applyFill="1" applyBorder="1" applyAlignment="1">
      <alignment horizontal="center" vertical="center"/>
    </xf>
    <xf numFmtId="0" fontId="69" fillId="38" borderId="10" xfId="0" applyFont="1" applyFill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57" fillId="37" borderId="10" xfId="0" applyFont="1" applyFill="1" applyBorder="1" applyAlignment="1">
      <alignment horizontal="center" vertical="center"/>
    </xf>
    <xf numFmtId="0" fontId="11" fillId="0" borderId="18" xfId="0" applyFont="1" applyFill="1" applyBorder="1" applyAlignment="1" applyProtection="1">
      <alignment vertical="center" wrapText="1"/>
      <protection locked="0"/>
    </xf>
    <xf numFmtId="0" fontId="11" fillId="0" borderId="23" xfId="0" applyFont="1" applyFill="1" applyBorder="1" applyAlignment="1" applyProtection="1">
      <alignment horizontal="center" vertical="center" wrapText="1"/>
      <protection locked="0"/>
    </xf>
    <xf numFmtId="0" fontId="11" fillId="0" borderId="31" xfId="0" applyFont="1" applyFill="1" applyBorder="1" applyAlignment="1" applyProtection="1">
      <alignment horizontal="center" vertical="center" wrapText="1"/>
      <protection locked="0"/>
    </xf>
    <xf numFmtId="0" fontId="71" fillId="0" borderId="24" xfId="0" applyFont="1" applyFill="1" applyBorder="1" applyAlignment="1" applyProtection="1">
      <alignment horizontal="center" vertical="center" wrapText="1"/>
      <protection locked="0"/>
    </xf>
    <xf numFmtId="0" fontId="71" fillId="0" borderId="32" xfId="0" applyFont="1" applyFill="1" applyBorder="1" applyAlignment="1" applyProtection="1">
      <alignment horizontal="center" vertical="center" wrapText="1"/>
      <protection locked="0"/>
    </xf>
    <xf numFmtId="0" fontId="71" fillId="0" borderId="24" xfId="0" applyFont="1" applyBorder="1" applyAlignment="1">
      <alignment horizontal="center" vertical="center" wrapText="1"/>
    </xf>
    <xf numFmtId="0" fontId="71" fillId="0" borderId="32" xfId="0" applyFont="1" applyBorder="1" applyAlignment="1">
      <alignment horizontal="center" vertical="center" wrapText="1"/>
    </xf>
    <xf numFmtId="0" fontId="69" fillId="0" borderId="24" xfId="0" applyFont="1" applyBorder="1" applyAlignment="1">
      <alignment horizontal="center" vertical="center"/>
    </xf>
    <xf numFmtId="0" fontId="69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1" fillId="0" borderId="0" xfId="0" applyFont="1" applyFill="1" applyBorder="1" applyAlignment="1" applyProtection="1">
      <alignment vertical="center" wrapText="1"/>
      <protection locked="0"/>
    </xf>
    <xf numFmtId="0" fontId="71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72" fillId="0" borderId="0" xfId="0" applyFont="1" applyBorder="1" applyAlignment="1">
      <alignment/>
    </xf>
    <xf numFmtId="0" fontId="72" fillId="0" borderId="0" xfId="0" applyFont="1" applyBorder="1" applyAlignment="1">
      <alignment horizontal="center"/>
    </xf>
    <xf numFmtId="0" fontId="69" fillId="0" borderId="0" xfId="0" applyFont="1" applyAlignment="1">
      <alignment/>
    </xf>
    <xf numFmtId="0" fontId="69" fillId="0" borderId="17" xfId="0" applyFont="1" applyBorder="1" applyAlignment="1">
      <alignment horizontal="center" vertical="center"/>
    </xf>
    <xf numFmtId="0" fontId="11" fillId="0" borderId="33" xfId="55" applyFont="1" applyFill="1" applyBorder="1" applyAlignment="1" applyProtection="1">
      <alignment vertical="center" wrapText="1"/>
      <protection locked="0"/>
    </xf>
    <xf numFmtId="0" fontId="11" fillId="0" borderId="34" xfId="55" applyFont="1" applyFill="1" applyBorder="1" applyAlignment="1" applyProtection="1">
      <alignment vertical="center" wrapText="1"/>
      <protection locked="0"/>
    </xf>
    <xf numFmtId="0" fontId="11" fillId="0" borderId="23" xfId="55" applyFont="1" applyFill="1" applyBorder="1" applyAlignment="1" applyProtection="1">
      <alignment horizontal="center" vertical="center" wrapText="1"/>
      <protection locked="0"/>
    </xf>
    <xf numFmtId="0" fontId="11" fillId="0" borderId="31" xfId="55" applyFont="1" applyFill="1" applyBorder="1" applyAlignment="1" applyProtection="1">
      <alignment horizontal="center" vertical="center" wrapText="1"/>
      <protection locked="0"/>
    </xf>
    <xf numFmtId="0" fontId="71" fillId="0" borderId="23" xfId="0" applyFont="1" applyBorder="1" applyAlignment="1">
      <alignment horizontal="center" vertical="center"/>
    </xf>
    <xf numFmtId="0" fontId="71" fillId="0" borderId="31" xfId="0" applyFont="1" applyBorder="1" applyAlignment="1">
      <alignment horizontal="center" vertical="center"/>
    </xf>
    <xf numFmtId="0" fontId="71" fillId="37" borderId="19" xfId="0" applyFont="1" applyFill="1" applyBorder="1" applyAlignment="1">
      <alignment horizontal="center" vertical="center"/>
    </xf>
    <xf numFmtId="0" fontId="71" fillId="37" borderId="10" xfId="0" applyFont="1" applyFill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11" fillId="0" borderId="12" xfId="55" applyFont="1" applyFill="1" applyBorder="1" applyAlignment="1" applyProtection="1">
      <alignment vertical="center" wrapText="1"/>
      <protection locked="0"/>
    </xf>
    <xf numFmtId="0" fontId="11" fillId="0" borderId="35" xfId="55" applyFont="1" applyFill="1" applyBorder="1" applyAlignment="1" applyProtection="1">
      <alignment vertical="center" wrapText="1"/>
      <protection locked="0"/>
    </xf>
    <xf numFmtId="0" fontId="11" fillId="0" borderId="11" xfId="55" applyFont="1" applyFill="1" applyBorder="1" applyAlignment="1" applyProtection="1">
      <alignment vertical="center" wrapText="1"/>
      <protection locked="0"/>
    </xf>
    <xf numFmtId="0" fontId="11" fillId="0" borderId="36" xfId="55" applyFont="1" applyFill="1" applyBorder="1" applyAlignment="1" applyProtection="1">
      <alignment vertical="center" wrapText="1"/>
      <protection locked="0"/>
    </xf>
    <xf numFmtId="0" fontId="69" fillId="0" borderId="10" xfId="0" applyFont="1" applyBorder="1" applyAlignment="1">
      <alignment vertical="center"/>
    </xf>
    <xf numFmtId="0" fontId="11" fillId="0" borderId="24" xfId="55" applyFont="1" applyFill="1" applyBorder="1" applyAlignment="1" applyProtection="1">
      <alignment horizontal="center" vertical="center" wrapText="1"/>
      <protection locked="0"/>
    </xf>
    <xf numFmtId="0" fontId="11" fillId="0" borderId="32" xfId="55" applyFont="1" applyFill="1" applyBorder="1" applyAlignment="1" applyProtection="1">
      <alignment horizontal="center" vertical="center" wrapText="1"/>
      <protection locked="0"/>
    </xf>
    <xf numFmtId="0" fontId="71" fillId="0" borderId="24" xfId="0" applyFont="1" applyBorder="1" applyAlignment="1">
      <alignment horizontal="center" vertical="center"/>
    </xf>
    <xf numFmtId="0" fontId="71" fillId="0" borderId="32" xfId="0" applyFont="1" applyBorder="1" applyAlignment="1">
      <alignment horizontal="center" vertical="center"/>
    </xf>
    <xf numFmtId="0" fontId="11" fillId="0" borderId="0" xfId="55" applyFont="1" applyFill="1" applyBorder="1" applyAlignment="1" applyProtection="1">
      <alignment vertical="center" wrapText="1"/>
      <protection locked="0"/>
    </xf>
    <xf numFmtId="0" fontId="71" fillId="0" borderId="0" xfId="0" applyFont="1" applyBorder="1" applyAlignment="1">
      <alignment vertical="center"/>
    </xf>
    <xf numFmtId="0" fontId="70" fillId="37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 applyProtection="1">
      <alignment horizontal="center" vertical="center" wrapText="1"/>
      <protection locked="0"/>
    </xf>
    <xf numFmtId="0" fontId="72" fillId="0" borderId="10" xfId="0" applyFont="1" applyFill="1" applyBorder="1" applyAlignment="1" applyProtection="1">
      <alignment horizontal="center" vertical="center" wrapText="1"/>
      <protection locked="0"/>
    </xf>
    <xf numFmtId="0" fontId="72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/>
    </xf>
    <xf numFmtId="0" fontId="7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57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10" xfId="55" applyFont="1" applyFill="1" applyBorder="1" applyAlignment="1" applyProtection="1">
      <alignment horizontal="center" vertical="center" wrapText="1"/>
      <protection locked="0"/>
    </xf>
    <xf numFmtId="0" fontId="70" fillId="0" borderId="10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72" fillId="39" borderId="10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center" wrapText="1"/>
    </xf>
    <xf numFmtId="20" fontId="71" fillId="0" borderId="10" xfId="0" applyNumberFormat="1" applyFont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11" fillId="0" borderId="10" xfId="55" applyFont="1" applyFill="1" applyBorder="1" applyAlignment="1" applyProtection="1">
      <alignment vertical="center" wrapText="1"/>
      <protection locked="0"/>
    </xf>
    <xf numFmtId="20" fontId="71" fillId="0" borderId="10" xfId="0" applyNumberFormat="1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70" fillId="37" borderId="10" xfId="0" applyFont="1" applyFill="1" applyBorder="1" applyAlignment="1">
      <alignment horizontal="center" vertical="center" textRotation="90" wrapText="1"/>
    </xf>
    <xf numFmtId="0" fontId="72" fillId="39" borderId="10" xfId="0" applyFont="1" applyFill="1" applyBorder="1" applyAlignment="1">
      <alignment horizontal="center" vertical="center" wrapText="1"/>
    </xf>
    <xf numFmtId="0" fontId="70" fillId="39" borderId="10" xfId="0" applyFont="1" applyFill="1" applyBorder="1" applyAlignment="1">
      <alignment horizontal="center" vertical="center" textRotation="90" wrapText="1"/>
    </xf>
    <xf numFmtId="0" fontId="70" fillId="39" borderId="10" xfId="0" applyFont="1" applyFill="1" applyBorder="1" applyAlignment="1">
      <alignment horizontal="center" vertical="center" wrapText="1"/>
    </xf>
    <xf numFmtId="0" fontId="18" fillId="4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 applyProtection="1">
      <alignment vertical="center" wrapText="1"/>
      <protection locked="0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 applyProtection="1">
      <alignment vertical="center" wrapText="1"/>
      <protection locked="0"/>
    </xf>
    <xf numFmtId="0" fontId="20" fillId="0" borderId="11" xfId="55" applyFont="1" applyFill="1" applyBorder="1" applyAlignment="1" applyProtection="1">
      <alignment vertical="center" wrapText="1"/>
      <protection locked="0"/>
    </xf>
    <xf numFmtId="0" fontId="20" fillId="0" borderId="12" xfId="55" applyFont="1" applyFill="1" applyBorder="1" applyAlignment="1" applyProtection="1">
      <alignment vertical="center" wrapText="1"/>
      <protection locked="0"/>
    </xf>
    <xf numFmtId="0" fontId="21" fillId="0" borderId="10" xfId="0" applyFont="1" applyBorder="1" applyAlignment="1">
      <alignment horizontal="center" vertical="center"/>
    </xf>
    <xf numFmtId="0" fontId="20" fillId="0" borderId="13" xfId="55" applyFont="1" applyFill="1" applyBorder="1" applyAlignment="1" applyProtection="1">
      <alignment vertical="center" wrapText="1"/>
      <protection locked="0"/>
    </xf>
    <xf numFmtId="0" fontId="20" fillId="0" borderId="14" xfId="55" applyFont="1" applyFill="1" applyBorder="1" applyAlignment="1" applyProtection="1">
      <alignment vertical="center" wrapText="1"/>
      <protection locked="0"/>
    </xf>
    <xf numFmtId="0" fontId="16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2" fillId="41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11" fillId="41" borderId="0" xfId="0" applyFont="1" applyFill="1" applyAlignment="1">
      <alignment vertical="center"/>
    </xf>
    <xf numFmtId="0" fontId="11" fillId="41" borderId="0" xfId="0" applyFont="1" applyFill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Fill="1" applyAlignment="1">
      <alignment vertical="center"/>
    </xf>
    <xf numFmtId="21" fontId="11" fillId="41" borderId="17" xfId="0" applyNumberFormat="1" applyFont="1" applyFill="1" applyBorder="1" applyAlignment="1">
      <alignment horizontal="center"/>
    </xf>
    <xf numFmtId="0" fontId="20" fillId="41" borderId="0" xfId="0" applyFont="1" applyFill="1" applyAlignment="1">
      <alignment vertical="center"/>
    </xf>
    <xf numFmtId="0" fontId="0" fillId="41" borderId="0" xfId="0" applyFill="1" applyAlignment="1">
      <alignment/>
    </xf>
    <xf numFmtId="0" fontId="23" fillId="0" borderId="10" xfId="0" applyFont="1" applyBorder="1" applyAlignment="1">
      <alignment horizontal="center" textRotation="90"/>
    </xf>
    <xf numFmtId="0" fontId="24" fillId="0" borderId="10" xfId="0" applyFont="1" applyBorder="1" applyAlignment="1">
      <alignment horizontal="center"/>
    </xf>
    <xf numFmtId="0" fontId="25" fillId="0" borderId="10" xfId="0" applyNumberFormat="1" applyFont="1" applyBorder="1" applyAlignment="1">
      <alignment horizontal="center" textRotation="90" wrapText="1"/>
    </xf>
    <xf numFmtId="0" fontId="25" fillId="0" borderId="18" xfId="0" applyNumberFormat="1" applyFont="1" applyBorder="1" applyAlignment="1">
      <alignment horizontal="center" textRotation="90" wrapText="1"/>
    </xf>
    <xf numFmtId="0" fontId="25" fillId="0" borderId="18" xfId="0" applyFont="1" applyBorder="1" applyAlignment="1">
      <alignment horizontal="center" textRotation="90" wrapText="1"/>
    </xf>
    <xf numFmtId="0" fontId="25" fillId="0" borderId="18" xfId="0" applyNumberFormat="1" applyFont="1" applyFill="1" applyBorder="1" applyAlignment="1">
      <alignment horizontal="center" textRotation="90" wrapText="1"/>
    </xf>
    <xf numFmtId="0" fontId="25" fillId="41" borderId="10" xfId="0" applyNumberFormat="1" applyFont="1" applyFill="1" applyBorder="1" applyAlignment="1">
      <alignment horizontal="center" textRotation="90" wrapText="1"/>
    </xf>
    <xf numFmtId="0" fontId="25" fillId="41" borderId="10" xfId="0" applyFont="1" applyFill="1" applyBorder="1" applyAlignment="1">
      <alignment horizontal="center" textRotation="90" wrapText="1"/>
    </xf>
    <xf numFmtId="0" fontId="26" fillId="41" borderId="10" xfId="0" applyFont="1" applyFill="1" applyBorder="1" applyAlignment="1">
      <alignment horizontal="center" vertical="center" textRotation="90" wrapText="1"/>
    </xf>
    <xf numFmtId="0" fontId="23" fillId="0" borderId="10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25" fillId="0" borderId="15" xfId="0" applyNumberFormat="1" applyFont="1" applyBorder="1" applyAlignment="1">
      <alignment horizontal="center" textRotation="90" wrapText="1"/>
    </xf>
    <xf numFmtId="0" fontId="25" fillId="0" borderId="15" xfId="0" applyNumberFormat="1" applyFont="1" applyFill="1" applyBorder="1" applyAlignment="1">
      <alignment horizontal="center" textRotation="90" wrapText="1"/>
    </xf>
    <xf numFmtId="0" fontId="25" fillId="0" borderId="16" xfId="0" applyNumberFormat="1" applyFont="1" applyBorder="1" applyAlignment="1">
      <alignment horizontal="center" textRotation="90" wrapText="1"/>
    </xf>
    <xf numFmtId="0" fontId="25" fillId="41" borderId="16" xfId="0" applyNumberFormat="1" applyFont="1" applyFill="1" applyBorder="1" applyAlignment="1">
      <alignment horizontal="center" textRotation="90" wrapText="1"/>
    </xf>
    <xf numFmtId="0" fontId="25" fillId="41" borderId="16" xfId="0" applyFont="1" applyFill="1" applyBorder="1" applyAlignment="1">
      <alignment horizontal="center" textRotation="90" wrapText="1"/>
    </xf>
    <xf numFmtId="0" fontId="25" fillId="41" borderId="15" xfId="0" applyNumberFormat="1" applyFont="1" applyFill="1" applyBorder="1" applyAlignment="1">
      <alignment horizontal="center" textRotation="90" wrapText="1"/>
    </xf>
    <xf numFmtId="0" fontId="25" fillId="41" borderId="15" xfId="0" applyFont="1" applyFill="1" applyBorder="1" applyAlignment="1">
      <alignment horizontal="center" textRotation="90" wrapText="1"/>
    </xf>
    <xf numFmtId="0" fontId="11" fillId="0" borderId="18" xfId="0" applyFont="1" applyBorder="1" applyAlignment="1">
      <alignment horizontal="center" vertical="top" wrapText="1"/>
    </xf>
    <xf numFmtId="0" fontId="14" fillId="0" borderId="37" xfId="0" applyFont="1" applyBorder="1" applyAlignment="1">
      <alignment horizontal="center"/>
    </xf>
    <xf numFmtId="0" fontId="27" fillId="0" borderId="37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11" fillId="41" borderId="37" xfId="0" applyNumberFormat="1" applyFont="1" applyFill="1" applyBorder="1" applyAlignment="1">
      <alignment horizontal="center" vertical="center" wrapText="1"/>
    </xf>
    <xf numFmtId="167" fontId="11" fillId="41" borderId="37" xfId="0" applyNumberFormat="1" applyFont="1" applyFill="1" applyBorder="1" applyAlignment="1">
      <alignment horizontal="center" vertical="center" wrapText="1"/>
    </xf>
    <xf numFmtId="1" fontId="11" fillId="41" borderId="37" xfId="0" applyNumberFormat="1" applyFont="1" applyFill="1" applyBorder="1" applyAlignment="1">
      <alignment horizontal="center" vertical="center" wrapText="1"/>
    </xf>
    <xf numFmtId="0" fontId="11" fillId="0" borderId="37" xfId="0" applyNumberFormat="1" applyFont="1" applyFill="1" applyBorder="1" applyAlignment="1">
      <alignment horizontal="center" vertical="center" wrapText="1"/>
    </xf>
    <xf numFmtId="21" fontId="11" fillId="0" borderId="37" xfId="0" applyNumberFormat="1" applyFont="1" applyBorder="1" applyAlignment="1">
      <alignment horizontal="center"/>
    </xf>
    <xf numFmtId="21" fontId="11" fillId="41" borderId="37" xfId="0" applyNumberFormat="1" applyFont="1" applyFill="1" applyBorder="1" applyAlignment="1">
      <alignment horizontal="center"/>
    </xf>
    <xf numFmtId="21" fontId="11" fillId="41" borderId="37" xfId="0" applyNumberFormat="1" applyFont="1" applyFill="1" applyBorder="1" applyAlignment="1">
      <alignment horizontal="center" vertical="center" wrapText="1"/>
    </xf>
    <xf numFmtId="168" fontId="11" fillId="41" borderId="37" xfId="0" applyNumberFormat="1" applyFont="1" applyFill="1" applyBorder="1" applyAlignment="1">
      <alignment horizontal="center" vertical="center" wrapText="1"/>
    </xf>
    <xf numFmtId="167" fontId="22" fillId="41" borderId="37" xfId="0" applyNumberFormat="1" applyFont="1" applyFill="1" applyBorder="1" applyAlignment="1">
      <alignment horizontal="center"/>
    </xf>
    <xf numFmtId="169" fontId="11" fillId="41" borderId="37" xfId="0" applyNumberFormat="1" applyFont="1" applyFill="1" applyBorder="1" applyAlignment="1">
      <alignment horizontal="center" vertical="center" wrapText="1"/>
    </xf>
    <xf numFmtId="0" fontId="23" fillId="41" borderId="37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41" borderId="17" xfId="0" applyFont="1" applyFill="1" applyBorder="1" applyAlignment="1">
      <alignment horizontal="center" vertical="center"/>
    </xf>
    <xf numFmtId="21" fontId="11" fillId="0" borderId="17" xfId="0" applyNumberFormat="1" applyFont="1" applyBorder="1" applyAlignment="1">
      <alignment horizontal="center" vertical="center"/>
    </xf>
    <xf numFmtId="21" fontId="11" fillId="41" borderId="17" xfId="0" applyNumberFormat="1" applyFont="1" applyFill="1" applyBorder="1" applyAlignment="1">
      <alignment horizontal="center" vertical="center"/>
    </xf>
    <xf numFmtId="21" fontId="11" fillId="41" borderId="10" xfId="0" applyNumberFormat="1" applyFont="1" applyFill="1" applyBorder="1" applyAlignment="1">
      <alignment horizontal="center" vertical="center" wrapText="1"/>
    </xf>
    <xf numFmtId="1" fontId="11" fillId="41" borderId="17" xfId="0" applyNumberFormat="1" applyFont="1" applyFill="1" applyBorder="1" applyAlignment="1">
      <alignment horizontal="center" vertical="center" wrapText="1"/>
    </xf>
    <xf numFmtId="168" fontId="11" fillId="41" borderId="17" xfId="0" applyNumberFormat="1" applyFont="1" applyFill="1" applyBorder="1" applyAlignment="1">
      <alignment horizontal="center" vertical="center" wrapText="1"/>
    </xf>
    <xf numFmtId="167" fontId="11" fillId="41" borderId="17" xfId="0" applyNumberFormat="1" applyFont="1" applyFill="1" applyBorder="1" applyAlignment="1">
      <alignment horizontal="center" vertical="center" wrapText="1"/>
    </xf>
    <xf numFmtId="0" fontId="28" fillId="41" borderId="10" xfId="0" applyFont="1" applyFill="1" applyBorder="1" applyAlignment="1">
      <alignment horizontal="center" vertical="center"/>
    </xf>
    <xf numFmtId="21" fontId="11" fillId="0" borderId="10" xfId="0" applyNumberFormat="1" applyFont="1" applyBorder="1" applyAlignment="1">
      <alignment horizontal="center" vertical="center"/>
    </xf>
    <xf numFmtId="21" fontId="11" fillId="41" borderId="10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41" borderId="0" xfId="0" applyFill="1" applyAlignment="1">
      <alignment horizontal="center"/>
    </xf>
    <xf numFmtId="0" fontId="28" fillId="41" borderId="17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38" xfId="55" applyFont="1" applyFill="1" applyBorder="1" applyAlignment="1" applyProtection="1">
      <alignment vertical="center" wrapText="1"/>
      <protection locked="0"/>
    </xf>
    <xf numFmtId="0" fontId="71" fillId="0" borderId="10" xfId="0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0" fontId="11" fillId="0" borderId="11" xfId="55" applyFont="1" applyFill="1" applyBorder="1" applyAlignment="1" applyProtection="1">
      <alignment horizontal="left" vertical="center" wrapText="1"/>
      <protection locked="0"/>
    </xf>
    <xf numFmtId="0" fontId="11" fillId="0" borderId="12" xfId="55" applyFont="1" applyFill="1" applyBorder="1" applyAlignment="1" applyProtection="1">
      <alignment horizontal="left" vertical="center" wrapText="1"/>
      <protection locked="0"/>
    </xf>
    <xf numFmtId="0" fontId="11" fillId="0" borderId="13" xfId="55" applyFont="1" applyFill="1" applyBorder="1" applyAlignment="1" applyProtection="1">
      <alignment horizontal="left" vertical="center" wrapText="1"/>
      <protection locked="0"/>
    </xf>
    <xf numFmtId="0" fontId="11" fillId="0" borderId="14" xfId="55" applyFont="1" applyFill="1" applyBorder="1" applyAlignment="1" applyProtection="1">
      <alignment horizontal="left" vertical="center" wrapText="1"/>
      <protection locked="0"/>
    </xf>
    <xf numFmtId="0" fontId="5" fillId="41" borderId="0" xfId="0" applyFont="1" applyFill="1" applyAlignment="1">
      <alignment vertical="center"/>
    </xf>
    <xf numFmtId="0" fontId="7" fillId="0" borderId="0" xfId="0" applyFont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0" fontId="11" fillId="0" borderId="0" xfId="53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 vertical="center"/>
    </xf>
    <xf numFmtId="0" fontId="70" fillId="37" borderId="15" xfId="0" applyFont="1" applyFill="1" applyBorder="1" applyAlignment="1">
      <alignment horizontal="center" vertical="center" textRotation="90" wrapText="1"/>
    </xf>
    <xf numFmtId="0" fontId="70" fillId="37" borderId="17" xfId="0" applyFont="1" applyFill="1" applyBorder="1" applyAlignment="1">
      <alignment horizontal="center" vertical="center" textRotation="90" wrapText="1"/>
    </xf>
    <xf numFmtId="0" fontId="11" fillId="0" borderId="0" xfId="55" applyFont="1" applyFill="1" applyBorder="1" applyAlignment="1" applyProtection="1">
      <alignment horizontal="center" vertical="center" wrapText="1"/>
      <protection locked="0"/>
    </xf>
    <xf numFmtId="0" fontId="70" fillId="37" borderId="45" xfId="0" applyFont="1" applyFill="1" applyBorder="1" applyAlignment="1">
      <alignment horizontal="center" vertical="center" wrapText="1"/>
    </xf>
    <xf numFmtId="0" fontId="70" fillId="37" borderId="46" xfId="0" applyFont="1" applyFill="1" applyBorder="1" applyAlignment="1">
      <alignment horizontal="center" vertical="center" wrapText="1"/>
    </xf>
    <xf numFmtId="0" fontId="70" fillId="37" borderId="43" xfId="0" applyFont="1" applyFill="1" applyBorder="1" applyAlignment="1">
      <alignment horizontal="center" vertical="center" wrapText="1"/>
    </xf>
    <xf numFmtId="0" fontId="70" fillId="37" borderId="47" xfId="0" applyFont="1" applyFill="1" applyBorder="1" applyAlignment="1">
      <alignment horizontal="center" vertical="center" wrapText="1"/>
    </xf>
    <xf numFmtId="0" fontId="70" fillId="37" borderId="15" xfId="0" applyFont="1" applyFill="1" applyBorder="1" applyAlignment="1">
      <alignment horizontal="center" vertical="center" wrapText="1"/>
    </xf>
    <xf numFmtId="0" fontId="70" fillId="37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0" xfId="64" applyFont="1" applyBorder="1" applyAlignment="1">
      <alignment horizontal="center"/>
      <protection/>
    </xf>
    <xf numFmtId="0" fontId="6" fillId="0" borderId="48" xfId="64" applyFont="1" applyBorder="1" applyAlignment="1">
      <alignment horizontal="center"/>
      <protection/>
    </xf>
    <xf numFmtId="0" fontId="69" fillId="37" borderId="15" xfId="0" applyFont="1" applyFill="1" applyBorder="1" applyAlignment="1">
      <alignment horizontal="center" vertical="center"/>
    </xf>
    <xf numFmtId="0" fontId="69" fillId="37" borderId="17" xfId="0" applyFont="1" applyFill="1" applyBorder="1" applyAlignment="1">
      <alignment horizontal="center" vertical="center"/>
    </xf>
    <xf numFmtId="0" fontId="72" fillId="37" borderId="15" xfId="0" applyFont="1" applyFill="1" applyBorder="1" applyAlignment="1">
      <alignment horizontal="center" vertical="center" wrapText="1"/>
    </xf>
    <xf numFmtId="0" fontId="72" fillId="37" borderId="17" xfId="0" applyFont="1" applyFill="1" applyBorder="1" applyAlignment="1">
      <alignment horizontal="center" vertical="center" wrapText="1"/>
    </xf>
    <xf numFmtId="0" fontId="72" fillId="37" borderId="41" xfId="0" applyFont="1" applyFill="1" applyBorder="1" applyAlignment="1">
      <alignment horizontal="center" vertical="center" wrapText="1"/>
    </xf>
    <xf numFmtId="0" fontId="72" fillId="37" borderId="4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69" fillId="39" borderId="15" xfId="0" applyFont="1" applyFill="1" applyBorder="1" applyAlignment="1">
      <alignment horizontal="center" vertical="center"/>
    </xf>
    <xf numFmtId="0" fontId="69" fillId="39" borderId="17" xfId="0" applyFont="1" applyFill="1" applyBorder="1" applyAlignment="1">
      <alignment horizontal="center" vertical="center"/>
    </xf>
    <xf numFmtId="0" fontId="72" fillId="39" borderId="10" xfId="0" applyFont="1" applyFill="1" applyBorder="1" applyAlignment="1">
      <alignment horizontal="center" vertical="center" wrapText="1"/>
    </xf>
    <xf numFmtId="0" fontId="70" fillId="39" borderId="15" xfId="0" applyFont="1" applyFill="1" applyBorder="1" applyAlignment="1">
      <alignment horizontal="center" vertical="center" textRotation="90" wrapText="1"/>
    </xf>
    <xf numFmtId="0" fontId="70" fillId="39" borderId="17" xfId="0" applyFont="1" applyFill="1" applyBorder="1" applyAlignment="1">
      <alignment horizontal="center" vertical="center" textRotation="90" wrapText="1"/>
    </xf>
    <xf numFmtId="0" fontId="72" fillId="0" borderId="18" xfId="0" applyFont="1" applyBorder="1" applyAlignment="1">
      <alignment horizontal="center"/>
    </xf>
    <xf numFmtId="0" fontId="72" fillId="0" borderId="37" xfId="0" applyFont="1" applyBorder="1" applyAlignment="1">
      <alignment horizontal="center"/>
    </xf>
    <xf numFmtId="0" fontId="72" fillId="0" borderId="19" xfId="0" applyFont="1" applyBorder="1" applyAlignment="1">
      <alignment horizontal="center"/>
    </xf>
    <xf numFmtId="0" fontId="11" fillId="0" borderId="0" xfId="55" applyFont="1" applyFill="1" applyBorder="1" applyAlignment="1" applyProtection="1">
      <alignment horizontal="left" vertical="center" wrapText="1"/>
      <protection locked="0"/>
    </xf>
    <xf numFmtId="0" fontId="69" fillId="0" borderId="0" xfId="0" applyFont="1" applyAlignment="1">
      <alignment horizontal="right"/>
    </xf>
    <xf numFmtId="0" fontId="1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64" applyFont="1" applyAlignment="1">
      <alignment horizontal="left"/>
      <protection/>
    </xf>
    <xf numFmtId="0" fontId="6" fillId="0" borderId="50" xfId="64" applyFont="1" applyBorder="1" applyAlignment="1">
      <alignment horizontal="left"/>
      <protection/>
    </xf>
    <xf numFmtId="0" fontId="74" fillId="0" borderId="48" xfId="0" applyFont="1" applyBorder="1" applyAlignment="1">
      <alignment horizontal="center"/>
    </xf>
    <xf numFmtId="0" fontId="72" fillId="39" borderId="18" xfId="0" applyFont="1" applyFill="1" applyBorder="1" applyAlignment="1">
      <alignment horizontal="center" vertical="center" wrapText="1"/>
    </xf>
    <xf numFmtId="0" fontId="72" fillId="39" borderId="19" xfId="0" applyFont="1" applyFill="1" applyBorder="1" applyAlignment="1">
      <alignment horizontal="center" vertical="center" wrapText="1"/>
    </xf>
    <xf numFmtId="0" fontId="72" fillId="39" borderId="37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center" wrapText="1"/>
    </xf>
    <xf numFmtId="0" fontId="71" fillId="0" borderId="0" xfId="0" applyFont="1" applyBorder="1" applyAlignment="1">
      <alignment horizontal="center"/>
    </xf>
    <xf numFmtId="0" fontId="0" fillId="37" borderId="10" xfId="0" applyFill="1" applyBorder="1" applyAlignment="1">
      <alignment horizontal="center" vertical="center"/>
    </xf>
    <xf numFmtId="0" fontId="72" fillId="37" borderId="10" xfId="0" applyFont="1" applyFill="1" applyBorder="1" applyAlignment="1">
      <alignment horizontal="center" vertical="center" wrapText="1"/>
    </xf>
    <xf numFmtId="0" fontId="70" fillId="37" borderId="18" xfId="0" applyFont="1" applyFill="1" applyBorder="1" applyAlignment="1">
      <alignment horizontal="center" vertical="center" wrapText="1"/>
    </xf>
    <xf numFmtId="0" fontId="70" fillId="37" borderId="19" xfId="0" applyFont="1" applyFill="1" applyBorder="1" applyAlignment="1">
      <alignment horizontal="center" vertical="center" wrapText="1"/>
    </xf>
    <xf numFmtId="0" fontId="70" fillId="37" borderId="15" xfId="0" applyFont="1" applyFill="1" applyBorder="1" applyAlignment="1">
      <alignment horizontal="center" vertical="center" textRotation="91" wrapText="1"/>
    </xf>
    <xf numFmtId="0" fontId="0" fillId="0" borderId="17" xfId="0" applyBorder="1" applyAlignment="1">
      <alignment wrapText="1"/>
    </xf>
    <xf numFmtId="0" fontId="0" fillId="37" borderId="15" xfId="0" applyFill="1" applyBorder="1" applyAlignment="1">
      <alignment horizontal="center" vertical="center"/>
    </xf>
    <xf numFmtId="0" fontId="0" fillId="37" borderId="17" xfId="0" applyFill="1" applyBorder="1" applyAlignment="1">
      <alignment horizontal="center" vertical="center"/>
    </xf>
    <xf numFmtId="0" fontId="69" fillId="0" borderId="0" xfId="0" applyFont="1" applyAlignment="1">
      <alignment horizontal="center"/>
    </xf>
    <xf numFmtId="0" fontId="72" fillId="0" borderId="18" xfId="0" applyFont="1" applyBorder="1" applyAlignment="1">
      <alignment horizontal="center" wrapText="1"/>
    </xf>
    <xf numFmtId="0" fontId="72" fillId="0" borderId="37" xfId="0" applyFont="1" applyBorder="1" applyAlignment="1">
      <alignment horizontal="center" wrapText="1"/>
    </xf>
    <xf numFmtId="0" fontId="72" fillId="0" borderId="19" xfId="0" applyFont="1" applyBorder="1" applyAlignment="1">
      <alignment horizontal="center" wrapText="1"/>
    </xf>
    <xf numFmtId="0" fontId="72" fillId="0" borderId="41" xfId="0" applyFont="1" applyBorder="1" applyAlignment="1">
      <alignment horizontal="center"/>
    </xf>
    <xf numFmtId="0" fontId="72" fillId="0" borderId="42" xfId="0" applyFont="1" applyBorder="1" applyAlignment="1">
      <alignment horizontal="center"/>
    </xf>
    <xf numFmtId="0" fontId="72" fillId="0" borderId="43" xfId="0" applyFont="1" applyBorder="1" applyAlignment="1">
      <alignment horizontal="center"/>
    </xf>
    <xf numFmtId="0" fontId="4" fillId="0" borderId="48" xfId="0" applyFont="1" applyBorder="1" applyAlignment="1">
      <alignment horizontal="center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37" xfId="0" applyBorder="1" applyAlignment="1">
      <alignment/>
    </xf>
    <xf numFmtId="0" fontId="0" fillId="0" borderId="19" xfId="0" applyBorder="1" applyAlignment="1">
      <alignment/>
    </xf>
    <xf numFmtId="0" fontId="25" fillId="0" borderId="18" xfId="0" applyNumberFormat="1" applyFont="1" applyBorder="1" applyAlignment="1">
      <alignment horizontal="center" textRotation="90" wrapText="1"/>
    </xf>
    <xf numFmtId="0" fontId="25" fillId="0" borderId="19" xfId="0" applyNumberFormat="1" applyFont="1" applyBorder="1" applyAlignment="1">
      <alignment horizontal="center" textRotation="90" wrapText="1"/>
    </xf>
    <xf numFmtId="0" fontId="25" fillId="0" borderId="18" xfId="0" applyFont="1" applyBorder="1" applyAlignment="1">
      <alignment horizontal="center" textRotation="90" wrapText="1"/>
    </xf>
    <xf numFmtId="0" fontId="25" fillId="0" borderId="19" xfId="0" applyFont="1" applyBorder="1" applyAlignment="1">
      <alignment horizontal="center" textRotation="90" wrapText="1"/>
    </xf>
    <xf numFmtId="0" fontId="25" fillId="0" borderId="37" xfId="0" applyFont="1" applyBorder="1" applyAlignment="1">
      <alignment horizontal="center" textRotation="90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8" fillId="0" borderId="48" xfId="0" applyFont="1" applyBorder="1" applyAlignment="1">
      <alignment horizontal="center" vertical="center"/>
    </xf>
    <xf numFmtId="0" fontId="11" fillId="34" borderId="41" xfId="0" applyFont="1" applyFill="1" applyBorder="1" applyAlignment="1">
      <alignment horizontal="center"/>
    </xf>
    <xf numFmtId="0" fontId="11" fillId="34" borderId="43" xfId="0" applyFont="1" applyFill="1" applyBorder="1" applyAlignment="1">
      <alignment horizontal="center"/>
    </xf>
    <xf numFmtId="0" fontId="11" fillId="34" borderId="49" xfId="0" applyFont="1" applyFill="1" applyBorder="1" applyAlignment="1">
      <alignment horizontal="center"/>
    </xf>
    <xf numFmtId="0" fontId="11" fillId="34" borderId="47" xfId="0" applyFont="1" applyFill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5" fillId="0" borderId="0" xfId="53" applyFont="1" applyFill="1" applyBorder="1" applyAlignment="1" applyProtection="1">
      <alignment horizontal="center" vertical="center" wrapText="1"/>
      <protection locked="0"/>
    </xf>
    <xf numFmtId="0" fontId="11" fillId="34" borderId="15" xfId="0" applyFont="1" applyFill="1" applyBorder="1" applyAlignment="1">
      <alignment horizontal="center" textRotation="90" wrapText="1"/>
    </xf>
    <xf numFmtId="0" fontId="11" fillId="34" borderId="16" xfId="0" applyFont="1" applyFill="1" applyBorder="1" applyAlignment="1">
      <alignment horizontal="center" textRotation="90" wrapText="1"/>
    </xf>
    <xf numFmtId="0" fontId="11" fillId="34" borderId="17" xfId="0" applyFont="1" applyFill="1" applyBorder="1" applyAlignment="1">
      <alignment horizontal="center" textRotation="90" wrapText="1"/>
    </xf>
    <xf numFmtId="0" fontId="11" fillId="34" borderId="15" xfId="0" applyFont="1" applyFill="1" applyBorder="1" applyAlignment="1">
      <alignment horizontal="center" textRotation="90"/>
    </xf>
    <xf numFmtId="0" fontId="11" fillId="34" borderId="16" xfId="0" applyFont="1" applyFill="1" applyBorder="1" applyAlignment="1">
      <alignment horizontal="center" textRotation="90"/>
    </xf>
    <xf numFmtId="0" fontId="11" fillId="34" borderId="17" xfId="0" applyFont="1" applyFill="1" applyBorder="1" applyAlignment="1">
      <alignment horizontal="center" textRotation="90"/>
    </xf>
    <xf numFmtId="0" fontId="11" fillId="34" borderId="15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11" fillId="34" borderId="18" xfId="0" applyFont="1" applyFill="1" applyBorder="1" applyAlignment="1">
      <alignment horizontal="center" wrapText="1"/>
    </xf>
    <xf numFmtId="0" fontId="11" fillId="34" borderId="19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1" fillId="34" borderId="42" xfId="0" applyFont="1" applyFill="1" applyBorder="1" applyAlignment="1">
      <alignment horizontal="center"/>
    </xf>
    <xf numFmtId="0" fontId="11" fillId="34" borderId="48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 wrapText="1"/>
    </xf>
    <xf numFmtId="0" fontId="11" fillId="34" borderId="16" xfId="0" applyFont="1" applyFill="1" applyBorder="1" applyAlignment="1">
      <alignment horizontal="center" wrapText="1"/>
    </xf>
    <xf numFmtId="0" fontId="11" fillId="34" borderId="17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3 2" xfId="57"/>
    <cellStyle name="Обычный 3 3" xfId="58"/>
    <cellStyle name="Обычный 3_5 класс Сквоз ЛК и РЕГ" xfId="59"/>
    <cellStyle name="Обычный 4" xfId="60"/>
    <cellStyle name="Обычный 4 2" xfId="61"/>
    <cellStyle name="Обычный 5" xfId="62"/>
    <cellStyle name="Обычный 6" xfId="63"/>
    <cellStyle name="Обычный__короткая СЮТУР В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dxfs count="4"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ownloads\&#1057;&#1045;&#1050;&#1056;&#1045;&#1058;&#1040;&#1056;&#1068;_ST_&#1064;&#1041;_15_&#1057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Q46">
            <v>0</v>
          </cell>
        </row>
        <row r="47">
          <cell r="Q47">
            <v>0</v>
          </cell>
        </row>
        <row r="48">
          <cell r="Q48">
            <v>0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16">
          <cell r="F116" t="str">
            <v>м</v>
          </cell>
        </row>
        <row r="117">
          <cell r="C117" t="str">
            <v>б/р</v>
          </cell>
          <cell r="F117" t="str">
            <v>ж</v>
          </cell>
        </row>
        <row r="118">
          <cell r="C118" t="str">
            <v>3ю</v>
          </cell>
        </row>
        <row r="119">
          <cell r="C119" t="str">
            <v>2ю</v>
          </cell>
        </row>
        <row r="120">
          <cell r="C120" t="str">
            <v>1ю</v>
          </cell>
        </row>
        <row r="121">
          <cell r="C121" t="str">
            <v>III</v>
          </cell>
        </row>
        <row r="122">
          <cell r="C122" t="str">
            <v>II</v>
          </cell>
        </row>
        <row r="123">
          <cell r="C123" t="str">
            <v>I</v>
          </cell>
        </row>
        <row r="124">
          <cell r="C124" t="str">
            <v>КМС</v>
          </cell>
        </row>
        <row r="125">
          <cell r="C125" t="str">
            <v>МС</v>
          </cell>
        </row>
        <row r="126">
          <cell r="C126">
            <v>3</v>
          </cell>
        </row>
        <row r="127">
          <cell r="C127">
            <v>2</v>
          </cell>
        </row>
        <row r="128">
          <cell r="C12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D30" sqref="D30"/>
    </sheetView>
  </sheetViews>
  <sheetFormatPr defaultColWidth="9.140625" defaultRowHeight="15"/>
  <cols>
    <col min="2" max="2" width="29.28125" style="0" customWidth="1"/>
    <col min="3" max="3" width="24.28125" style="0" customWidth="1"/>
    <col min="4" max="4" width="21.140625" style="0" customWidth="1"/>
    <col min="5" max="5" width="1.421875" style="0" customWidth="1"/>
  </cols>
  <sheetData>
    <row r="1" spans="1:5" ht="24.75" customHeight="1">
      <c r="A1" s="253" t="s">
        <v>36</v>
      </c>
      <c r="B1" s="253"/>
      <c r="C1" s="253"/>
      <c r="D1" s="253"/>
      <c r="E1" s="253"/>
    </row>
    <row r="2" spans="1:5" ht="33" customHeight="1" thickBot="1">
      <c r="A2" s="254" t="s">
        <v>40</v>
      </c>
      <c r="B2" s="254"/>
      <c r="C2" s="254"/>
      <c r="D2" s="254"/>
      <c r="E2" s="254"/>
    </row>
    <row r="3" spans="1:5" ht="15.75" thickTop="1">
      <c r="A3" s="2" t="s">
        <v>37</v>
      </c>
      <c r="B3" s="3"/>
      <c r="C3" s="3"/>
      <c r="D3" s="3"/>
      <c r="E3" s="4" t="s">
        <v>38</v>
      </c>
    </row>
    <row r="4" spans="1:5" ht="19.5" thickBot="1">
      <c r="A4" s="262" t="s">
        <v>39</v>
      </c>
      <c r="B4" s="262"/>
      <c r="C4" s="262"/>
      <c r="D4" s="262"/>
      <c r="E4" s="3"/>
    </row>
    <row r="5" spans="1:4" ht="32.25" customHeight="1">
      <c r="A5" s="5" t="s">
        <v>30</v>
      </c>
      <c r="B5" s="5" t="s">
        <v>31</v>
      </c>
      <c r="C5" s="5" t="s">
        <v>32</v>
      </c>
      <c r="D5" s="5" t="s">
        <v>33</v>
      </c>
    </row>
    <row r="6" spans="1:4" ht="15.75">
      <c r="A6" s="256" t="s">
        <v>34</v>
      </c>
      <c r="B6" s="257"/>
      <c r="C6" s="257"/>
      <c r="D6" s="258"/>
    </row>
    <row r="7" spans="1:4" s="1" customFormat="1" ht="30" customHeight="1">
      <c r="A7" s="13">
        <v>1</v>
      </c>
      <c r="B7" s="7" t="s">
        <v>27</v>
      </c>
      <c r="C7" s="7" t="s">
        <v>28</v>
      </c>
      <c r="D7" s="25">
        <v>1</v>
      </c>
    </row>
    <row r="8" spans="1:4" s="1" customFormat="1" ht="30" customHeight="1">
      <c r="A8" s="13">
        <v>2</v>
      </c>
      <c r="B8" s="7" t="s">
        <v>25</v>
      </c>
      <c r="C8" s="7" t="s">
        <v>26</v>
      </c>
      <c r="D8" s="25">
        <v>2</v>
      </c>
    </row>
    <row r="9" spans="1:4" s="1" customFormat="1" ht="30" customHeight="1">
      <c r="A9" s="13">
        <v>3</v>
      </c>
      <c r="B9" s="7" t="s">
        <v>29</v>
      </c>
      <c r="C9" s="7" t="s">
        <v>3</v>
      </c>
      <c r="D9" s="25">
        <v>3</v>
      </c>
    </row>
    <row r="10" spans="1:4" s="1" customFormat="1" ht="30" customHeight="1">
      <c r="A10" s="13">
        <v>4</v>
      </c>
      <c r="B10" s="7" t="s">
        <v>6</v>
      </c>
      <c r="C10" s="7" t="s">
        <v>7</v>
      </c>
      <c r="D10" s="25">
        <v>4</v>
      </c>
    </row>
    <row r="11" spans="1:4" s="1" customFormat="1" ht="30" customHeight="1">
      <c r="A11" s="13">
        <v>5</v>
      </c>
      <c r="B11" s="7" t="s">
        <v>24</v>
      </c>
      <c r="C11" s="7" t="s">
        <v>1</v>
      </c>
      <c r="D11" s="25">
        <v>5</v>
      </c>
    </row>
    <row r="12" spans="1:4" s="1" customFormat="1" ht="30" customHeight="1">
      <c r="A12" s="13">
        <v>6</v>
      </c>
      <c r="B12" s="6" t="s">
        <v>18</v>
      </c>
      <c r="C12" s="7" t="s">
        <v>19</v>
      </c>
      <c r="D12" s="25">
        <v>6</v>
      </c>
    </row>
    <row r="13" spans="1:4" s="1" customFormat="1" ht="30" customHeight="1">
      <c r="A13" s="13">
        <v>7</v>
      </c>
      <c r="B13" s="7" t="s">
        <v>22</v>
      </c>
      <c r="C13" s="7" t="s">
        <v>23</v>
      </c>
      <c r="D13" s="25">
        <v>7</v>
      </c>
    </row>
    <row r="14" spans="1:4" s="1" customFormat="1" ht="30" customHeight="1">
      <c r="A14" s="13">
        <v>8</v>
      </c>
      <c r="B14" s="6" t="s">
        <v>16</v>
      </c>
      <c r="C14" s="6" t="s">
        <v>17</v>
      </c>
      <c r="D14" s="25">
        <v>8</v>
      </c>
    </row>
    <row r="15" spans="1:4" s="1" customFormat="1" ht="30" customHeight="1">
      <c r="A15" s="13">
        <v>9</v>
      </c>
      <c r="B15" s="6" t="s">
        <v>20</v>
      </c>
      <c r="C15" s="7" t="s">
        <v>21</v>
      </c>
      <c r="D15" s="25">
        <v>9</v>
      </c>
    </row>
    <row r="16" spans="1:4" ht="15.75">
      <c r="A16" s="259" t="s">
        <v>35</v>
      </c>
      <c r="B16" s="260"/>
      <c r="C16" s="260"/>
      <c r="D16" s="261"/>
    </row>
    <row r="17" spans="1:4" ht="30" customHeight="1">
      <c r="A17" s="14">
        <v>1</v>
      </c>
      <c r="B17" s="8" t="s">
        <v>0</v>
      </c>
      <c r="C17" s="9" t="s">
        <v>1</v>
      </c>
      <c r="D17" s="26">
        <v>1</v>
      </c>
    </row>
    <row r="18" spans="1:4" ht="30" customHeight="1">
      <c r="A18" s="14">
        <v>2</v>
      </c>
      <c r="B18" s="9" t="s">
        <v>16</v>
      </c>
      <c r="C18" s="11" t="s">
        <v>17</v>
      </c>
      <c r="D18" s="26">
        <v>2</v>
      </c>
    </row>
    <row r="19" spans="1:4" ht="30" customHeight="1">
      <c r="A19" s="14">
        <v>3</v>
      </c>
      <c r="B19" s="8" t="s">
        <v>4</v>
      </c>
      <c r="C19" s="12" t="s">
        <v>5</v>
      </c>
      <c r="D19" s="26">
        <v>3</v>
      </c>
    </row>
    <row r="20" spans="1:4" ht="30" customHeight="1">
      <c r="A20" s="14">
        <v>4</v>
      </c>
      <c r="B20" s="8" t="s">
        <v>18</v>
      </c>
      <c r="C20" s="9" t="s">
        <v>19</v>
      </c>
      <c r="D20" s="26">
        <v>4</v>
      </c>
    </row>
    <row r="21" spans="1:4" ht="30" customHeight="1">
      <c r="A21" s="14">
        <v>5</v>
      </c>
      <c r="B21" s="8" t="s">
        <v>12</v>
      </c>
      <c r="C21" s="9" t="s">
        <v>13</v>
      </c>
      <c r="D21" s="26">
        <v>5</v>
      </c>
    </row>
    <row r="22" spans="1:4" ht="30" customHeight="1">
      <c r="A22" s="14">
        <v>6</v>
      </c>
      <c r="B22" s="8" t="s">
        <v>14</v>
      </c>
      <c r="C22" s="9" t="s">
        <v>15</v>
      </c>
      <c r="D22" s="26">
        <v>6</v>
      </c>
    </row>
    <row r="23" spans="1:4" ht="30" customHeight="1">
      <c r="A23" s="14">
        <v>7</v>
      </c>
      <c r="B23" s="8" t="s">
        <v>2</v>
      </c>
      <c r="C23" s="9" t="s">
        <v>3</v>
      </c>
      <c r="D23" s="26">
        <v>7</v>
      </c>
    </row>
    <row r="24" spans="1:4" ht="30" customHeight="1">
      <c r="A24" s="14">
        <v>8</v>
      </c>
      <c r="B24" s="8" t="s">
        <v>6</v>
      </c>
      <c r="C24" s="9" t="s">
        <v>7</v>
      </c>
      <c r="D24" s="26">
        <v>8</v>
      </c>
    </row>
    <row r="25" spans="1:4" ht="30" customHeight="1">
      <c r="A25" s="14">
        <v>9</v>
      </c>
      <c r="B25" s="8" t="s">
        <v>10</v>
      </c>
      <c r="C25" s="9" t="s">
        <v>11</v>
      </c>
      <c r="D25" s="26">
        <v>9</v>
      </c>
    </row>
    <row r="26" spans="1:4" ht="30" customHeight="1">
      <c r="A26" s="14">
        <v>10</v>
      </c>
      <c r="B26" s="8" t="s">
        <v>8</v>
      </c>
      <c r="C26" s="9" t="s">
        <v>9</v>
      </c>
      <c r="D26" s="26">
        <v>10</v>
      </c>
    </row>
    <row r="28" spans="1:4" ht="15" customHeight="1">
      <c r="A28" s="255" t="s">
        <v>41</v>
      </c>
      <c r="B28" s="255"/>
      <c r="C28" s="255"/>
      <c r="D28" s="255"/>
    </row>
  </sheetData>
  <sheetProtection/>
  <mergeCells count="6">
    <mergeCell ref="A1:E1"/>
    <mergeCell ref="A2:E2"/>
    <mergeCell ref="A28:D28"/>
    <mergeCell ref="A6:D6"/>
    <mergeCell ref="A16:D16"/>
    <mergeCell ref="A4:D4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Q96"/>
  <sheetViews>
    <sheetView zoomScalePageLayoutView="0" workbookViewId="0" topLeftCell="A34">
      <selection activeCell="A6" sqref="A6:IV6"/>
    </sheetView>
  </sheetViews>
  <sheetFormatPr defaultColWidth="9.140625" defaultRowHeight="15"/>
  <cols>
    <col min="1" max="1" width="0.85546875" style="75" customWidth="1"/>
    <col min="2" max="2" width="12.7109375" style="75" bestFit="1" customWidth="1"/>
    <col min="3" max="8" width="9.140625" style="75" customWidth="1"/>
    <col min="9" max="9" width="9.421875" style="75" bestFit="1" customWidth="1"/>
    <col min="10" max="17" width="9.140625" style="75" customWidth="1"/>
  </cols>
  <sheetData>
    <row r="1" spans="2:17" ht="31.5" customHeight="1">
      <c r="B1" s="331" t="s">
        <v>36</v>
      </c>
      <c r="C1" s="331"/>
      <c r="D1" s="331"/>
      <c r="E1" s="331"/>
      <c r="F1" s="331"/>
      <c r="G1" s="331"/>
      <c r="H1" s="331"/>
      <c r="I1" s="331"/>
      <c r="J1" s="331"/>
      <c r="K1" s="331"/>
      <c r="L1" s="331"/>
      <c r="M1"/>
      <c r="N1"/>
      <c r="O1"/>
      <c r="P1"/>
      <c r="Q1"/>
    </row>
    <row r="2" spans="2:17" ht="30" customHeight="1">
      <c r="B2" s="273" t="s">
        <v>40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/>
      <c r="N2"/>
      <c r="O2"/>
      <c r="P2"/>
      <c r="Q2"/>
    </row>
    <row r="3" spans="2:12" ht="15">
      <c r="B3" s="2" t="s">
        <v>37</v>
      </c>
      <c r="C3" s="3"/>
      <c r="D3" s="3"/>
      <c r="E3" s="3"/>
      <c r="L3" s="30" t="s">
        <v>38</v>
      </c>
    </row>
    <row r="4" spans="2:17" ht="18.75">
      <c r="B4" s="295" t="s">
        <v>262</v>
      </c>
      <c r="C4" s="295"/>
      <c r="D4" s="295"/>
      <c r="E4" s="295"/>
      <c r="F4" s="295"/>
      <c r="G4" s="295"/>
      <c r="H4" s="295"/>
      <c r="I4" s="295"/>
      <c r="J4" s="295"/>
      <c r="K4" s="295"/>
      <c r="L4" s="295"/>
      <c r="M4"/>
      <c r="N4"/>
      <c r="O4"/>
      <c r="P4"/>
      <c r="Q4"/>
    </row>
    <row r="5" spans="2:17" ht="15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ht="15.75">
      <c r="B6" s="76" t="s">
        <v>69</v>
      </c>
    </row>
    <row r="7" spans="8:9" ht="15">
      <c r="H7" s="75" t="s">
        <v>70</v>
      </c>
      <c r="I7" s="77">
        <v>0.5048611111111111</v>
      </c>
    </row>
    <row r="8" ht="15">
      <c r="B8" s="78" t="s">
        <v>71</v>
      </c>
    </row>
    <row r="9" ht="15">
      <c r="B9" s="78" t="s">
        <v>72</v>
      </c>
    </row>
    <row r="10" spans="1:2" ht="15">
      <c r="A10" s="75">
        <v>1</v>
      </c>
      <c r="B10" s="78">
        <v>1</v>
      </c>
    </row>
    <row r="11" spans="1:13" ht="15">
      <c r="A11" s="75">
        <v>1</v>
      </c>
      <c r="B11" s="79" t="s">
        <v>73</v>
      </c>
      <c r="M11" s="75" t="s">
        <v>74</v>
      </c>
    </row>
    <row r="12" spans="1:13" ht="15">
      <c r="A12" s="75">
        <v>1</v>
      </c>
      <c r="B12" s="79" t="s">
        <v>75</v>
      </c>
      <c r="M12" s="75" t="s">
        <v>74</v>
      </c>
    </row>
    <row r="13" spans="1:13" ht="15">
      <c r="A13" s="75">
        <v>1</v>
      </c>
      <c r="B13" s="79" t="s">
        <v>76</v>
      </c>
      <c r="M13" s="75">
        <v>1</v>
      </c>
    </row>
    <row r="14" spans="1:2" ht="15">
      <c r="A14" s="75">
        <v>2</v>
      </c>
      <c r="B14" s="78">
        <v>2</v>
      </c>
    </row>
    <row r="15" spans="1:13" ht="15">
      <c r="A15" s="75">
        <v>2</v>
      </c>
      <c r="B15" s="79" t="s">
        <v>77</v>
      </c>
      <c r="M15" s="75" t="s">
        <v>74</v>
      </c>
    </row>
    <row r="16" spans="1:13" ht="15">
      <c r="A16" s="75">
        <v>2</v>
      </c>
      <c r="B16" s="79" t="s">
        <v>78</v>
      </c>
      <c r="M16" s="75" t="s">
        <v>74</v>
      </c>
    </row>
    <row r="17" spans="1:13" ht="15">
      <c r="A17" s="75">
        <v>2</v>
      </c>
      <c r="B17" s="79" t="s">
        <v>79</v>
      </c>
      <c r="M17" s="75">
        <v>2</v>
      </c>
    </row>
    <row r="18" spans="1:2" ht="15">
      <c r="A18" s="75">
        <v>3</v>
      </c>
      <c r="B18" s="78">
        <v>3</v>
      </c>
    </row>
    <row r="19" spans="1:13" ht="15">
      <c r="A19" s="75">
        <v>3</v>
      </c>
      <c r="B19" s="79" t="s">
        <v>80</v>
      </c>
      <c r="M19" s="75" t="s">
        <v>74</v>
      </c>
    </row>
    <row r="20" spans="1:13" ht="15">
      <c r="A20" s="75">
        <v>3</v>
      </c>
      <c r="B20" s="79" t="s">
        <v>81</v>
      </c>
      <c r="M20" s="75" t="s">
        <v>74</v>
      </c>
    </row>
    <row r="21" spans="1:13" ht="15">
      <c r="A21" s="75">
        <v>3</v>
      </c>
      <c r="B21" s="79" t="s">
        <v>82</v>
      </c>
      <c r="M21" s="75">
        <v>3</v>
      </c>
    </row>
    <row r="22" spans="1:2" ht="15">
      <c r="A22" s="75">
        <v>4</v>
      </c>
      <c r="B22" s="78">
        <v>4</v>
      </c>
    </row>
    <row r="23" spans="1:13" ht="15">
      <c r="A23" s="75">
        <v>4</v>
      </c>
      <c r="B23" s="79" t="s">
        <v>83</v>
      </c>
      <c r="M23" s="75" t="s">
        <v>74</v>
      </c>
    </row>
    <row r="24" spans="1:13" ht="15">
      <c r="A24" s="75">
        <v>4</v>
      </c>
      <c r="B24" s="79" t="s">
        <v>84</v>
      </c>
      <c r="K24" s="80"/>
      <c r="M24" s="75" t="s">
        <v>74</v>
      </c>
    </row>
    <row r="25" spans="1:14" ht="15">
      <c r="A25" s="75">
        <v>4</v>
      </c>
      <c r="B25" s="79" t="s">
        <v>85</v>
      </c>
      <c r="M25" s="75">
        <v>4</v>
      </c>
      <c r="N25" s="75" t="s">
        <v>86</v>
      </c>
    </row>
    <row r="26" spans="1:2" ht="15">
      <c r="A26" s="75">
        <v>4</v>
      </c>
      <c r="B26" s="78">
        <v>5</v>
      </c>
    </row>
    <row r="27" spans="1:13" ht="15">
      <c r="A27" s="75">
        <v>5</v>
      </c>
      <c r="B27" s="79" t="s">
        <v>87</v>
      </c>
      <c r="M27" s="75" t="s">
        <v>74</v>
      </c>
    </row>
    <row r="28" spans="1:13" ht="15">
      <c r="A28" s="75">
        <v>5</v>
      </c>
      <c r="B28" s="79" t="s">
        <v>88</v>
      </c>
      <c r="K28" s="80"/>
      <c r="M28" s="75" t="s">
        <v>74</v>
      </c>
    </row>
    <row r="29" spans="1:14" ht="15">
      <c r="A29" s="75">
        <v>5</v>
      </c>
      <c r="B29" s="79" t="s">
        <v>89</v>
      </c>
      <c r="M29" s="75">
        <v>5</v>
      </c>
      <c r="N29" s="75" t="s">
        <v>86</v>
      </c>
    </row>
    <row r="30" spans="1:2" ht="15">
      <c r="A30" s="75">
        <v>6</v>
      </c>
      <c r="B30" s="78">
        <v>6</v>
      </c>
    </row>
    <row r="31" spans="1:13" ht="15">
      <c r="A31" s="75">
        <v>6</v>
      </c>
      <c r="B31" s="79" t="s">
        <v>90</v>
      </c>
      <c r="M31" s="75" t="s">
        <v>74</v>
      </c>
    </row>
    <row r="32" spans="1:13" ht="15">
      <c r="A32" s="75">
        <v>6</v>
      </c>
      <c r="B32" s="79" t="s">
        <v>91</v>
      </c>
      <c r="M32" s="75" t="s">
        <v>74</v>
      </c>
    </row>
    <row r="33" spans="1:15" ht="15">
      <c r="A33" s="75">
        <v>6</v>
      </c>
      <c r="B33" s="79" t="s">
        <v>92</v>
      </c>
      <c r="M33" s="75">
        <v>6</v>
      </c>
      <c r="N33" s="75" t="s">
        <v>93</v>
      </c>
      <c r="O33" s="81">
        <v>0.017847222222222223</v>
      </c>
    </row>
    <row r="34" spans="1:2" ht="15">
      <c r="A34" s="75">
        <v>8</v>
      </c>
      <c r="B34" s="78">
        <v>7</v>
      </c>
    </row>
    <row r="35" spans="1:13" ht="15">
      <c r="A35" s="75">
        <v>7</v>
      </c>
      <c r="B35" s="79" t="s">
        <v>94</v>
      </c>
      <c r="M35" s="75" t="s">
        <v>74</v>
      </c>
    </row>
    <row r="36" spans="1:13" ht="15">
      <c r="A36" s="75">
        <v>7</v>
      </c>
      <c r="B36" s="79" t="s">
        <v>95</v>
      </c>
      <c r="M36" s="75" t="s">
        <v>74</v>
      </c>
    </row>
    <row r="37" spans="1:15" ht="15">
      <c r="A37" s="75">
        <v>7</v>
      </c>
      <c r="B37" s="79" t="s">
        <v>96</v>
      </c>
      <c r="M37" s="75">
        <v>7</v>
      </c>
      <c r="N37" s="75" t="s">
        <v>93</v>
      </c>
      <c r="O37" s="81">
        <v>0.021099537037037038</v>
      </c>
    </row>
    <row r="38" spans="1:2" ht="15">
      <c r="A38" s="75">
        <v>7</v>
      </c>
      <c r="B38" s="78">
        <v>8</v>
      </c>
    </row>
    <row r="39" spans="1:13" ht="15">
      <c r="A39" s="75">
        <v>8</v>
      </c>
      <c r="B39" s="79" t="s">
        <v>97</v>
      </c>
      <c r="M39" s="75" t="s">
        <v>74</v>
      </c>
    </row>
    <row r="40" spans="1:13" ht="15">
      <c r="A40" s="75">
        <v>8</v>
      </c>
      <c r="B40" s="79" t="s">
        <v>98</v>
      </c>
      <c r="M40" s="75" t="s">
        <v>74</v>
      </c>
    </row>
    <row r="41" spans="1:15" ht="15">
      <c r="A41" s="75">
        <v>8</v>
      </c>
      <c r="B41" s="79" t="s">
        <v>99</v>
      </c>
      <c r="M41" s="75">
        <v>8</v>
      </c>
      <c r="N41" s="75" t="s">
        <v>93</v>
      </c>
      <c r="O41" s="81">
        <v>0.025555555555555554</v>
      </c>
    </row>
    <row r="42" spans="1:2" ht="15">
      <c r="A42" s="75">
        <v>9</v>
      </c>
      <c r="B42" s="78">
        <v>9</v>
      </c>
    </row>
    <row r="43" spans="1:13" ht="15">
      <c r="A43" s="75">
        <v>9</v>
      </c>
      <c r="B43" s="79" t="s">
        <v>100</v>
      </c>
      <c r="M43" s="75" t="s">
        <v>74</v>
      </c>
    </row>
    <row r="44" spans="1:13" ht="15">
      <c r="A44" s="75">
        <v>9</v>
      </c>
      <c r="B44" s="79" t="s">
        <v>101</v>
      </c>
      <c r="M44" s="75" t="s">
        <v>74</v>
      </c>
    </row>
    <row r="45" spans="1:14" ht="15">
      <c r="A45" s="75">
        <v>9</v>
      </c>
      <c r="B45" s="79" t="s">
        <v>102</v>
      </c>
      <c r="K45" s="80"/>
      <c r="M45" s="75">
        <v>9</v>
      </c>
      <c r="N45" s="75" t="s">
        <v>103</v>
      </c>
    </row>
    <row r="46" spans="1:2" ht="15">
      <c r="A46" s="75">
        <v>10</v>
      </c>
      <c r="B46" s="78">
        <v>10</v>
      </c>
    </row>
    <row r="47" spans="1:13" ht="15">
      <c r="A47" s="75">
        <v>10</v>
      </c>
      <c r="B47" s="79" t="s">
        <v>104</v>
      </c>
      <c r="M47" s="75" t="s">
        <v>74</v>
      </c>
    </row>
    <row r="48" spans="1:13" ht="15">
      <c r="A48" s="75">
        <v>10</v>
      </c>
      <c r="B48" s="79" t="s">
        <v>105</v>
      </c>
      <c r="M48" s="75" t="s">
        <v>74</v>
      </c>
    </row>
    <row r="49" spans="1:14" ht="15">
      <c r="A49" s="75">
        <v>10</v>
      </c>
      <c r="B49" s="79" t="s">
        <v>106</v>
      </c>
      <c r="K49" s="80"/>
      <c r="M49" s="75">
        <v>10</v>
      </c>
      <c r="N49" s="75" t="s">
        <v>103</v>
      </c>
    </row>
    <row r="51" ht="15">
      <c r="B51" s="79" t="s">
        <v>107</v>
      </c>
    </row>
    <row r="52" ht="15">
      <c r="B52" s="79" t="s">
        <v>108</v>
      </c>
    </row>
    <row r="54" ht="15.75">
      <c r="B54" s="76" t="s">
        <v>109</v>
      </c>
    </row>
    <row r="55" spans="8:9" ht="15">
      <c r="H55" s="75" t="s">
        <v>70</v>
      </c>
      <c r="I55" s="77">
        <v>0.4270833333333333</v>
      </c>
    </row>
    <row r="56" ht="15">
      <c r="B56" s="78" t="s">
        <v>71</v>
      </c>
    </row>
    <row r="57" ht="15">
      <c r="B57" s="78" t="s">
        <v>72</v>
      </c>
    </row>
    <row r="58" spans="1:2" ht="15">
      <c r="A58" s="75">
        <v>1</v>
      </c>
      <c r="B58" s="78">
        <v>1</v>
      </c>
    </row>
    <row r="59" spans="1:13" ht="15">
      <c r="A59" s="75">
        <v>1</v>
      </c>
      <c r="B59" s="79" t="s">
        <v>110</v>
      </c>
      <c r="M59" s="75" t="s">
        <v>74</v>
      </c>
    </row>
    <row r="60" spans="1:13" ht="15">
      <c r="A60" s="75">
        <v>1</v>
      </c>
      <c r="B60" s="79" t="s">
        <v>111</v>
      </c>
      <c r="M60" s="75" t="s">
        <v>74</v>
      </c>
    </row>
    <row r="61" spans="1:13" ht="15">
      <c r="A61" s="75">
        <v>1</v>
      </c>
      <c r="B61" s="79" t="s">
        <v>112</v>
      </c>
      <c r="M61" s="75">
        <v>1</v>
      </c>
    </row>
    <row r="62" spans="1:2" ht="15">
      <c r="A62" s="75">
        <v>2</v>
      </c>
      <c r="B62" s="78">
        <v>2</v>
      </c>
    </row>
    <row r="63" spans="1:13" ht="15">
      <c r="A63" s="75">
        <v>2</v>
      </c>
      <c r="B63" s="79" t="s">
        <v>113</v>
      </c>
      <c r="M63" s="75" t="s">
        <v>74</v>
      </c>
    </row>
    <row r="64" spans="1:13" ht="15">
      <c r="A64" s="75">
        <v>2</v>
      </c>
      <c r="B64" s="79" t="s">
        <v>114</v>
      </c>
      <c r="M64" s="75" t="s">
        <v>74</v>
      </c>
    </row>
    <row r="65" spans="1:13" ht="15">
      <c r="A65" s="75">
        <v>2</v>
      </c>
      <c r="B65" s="79" t="s">
        <v>115</v>
      </c>
      <c r="M65" s="75">
        <v>2</v>
      </c>
    </row>
    <row r="66" spans="1:2" ht="15">
      <c r="A66" s="75">
        <v>3</v>
      </c>
      <c r="B66" s="78">
        <v>3</v>
      </c>
    </row>
    <row r="67" spans="1:13" ht="15">
      <c r="A67" s="75">
        <v>3</v>
      </c>
      <c r="B67" s="79" t="s">
        <v>116</v>
      </c>
      <c r="M67" s="75" t="s">
        <v>74</v>
      </c>
    </row>
    <row r="68" spans="1:13" ht="15">
      <c r="A68" s="75">
        <v>3</v>
      </c>
      <c r="B68" s="79" t="s">
        <v>117</v>
      </c>
      <c r="M68" s="75" t="s">
        <v>74</v>
      </c>
    </row>
    <row r="69" spans="1:13" ht="15">
      <c r="A69" s="75">
        <v>3</v>
      </c>
      <c r="B69" s="79" t="s">
        <v>118</v>
      </c>
      <c r="M69" s="75">
        <v>3</v>
      </c>
    </row>
    <row r="70" spans="1:2" ht="15">
      <c r="A70" s="75">
        <v>5</v>
      </c>
      <c r="B70" s="78">
        <v>4</v>
      </c>
    </row>
    <row r="71" spans="1:13" ht="15">
      <c r="A71" s="75">
        <v>4</v>
      </c>
      <c r="B71" s="79" t="s">
        <v>119</v>
      </c>
      <c r="M71" s="75" t="s">
        <v>74</v>
      </c>
    </row>
    <row r="72" spans="1:13" ht="15">
      <c r="A72" s="75">
        <v>4</v>
      </c>
      <c r="B72" s="79" t="s">
        <v>120</v>
      </c>
      <c r="M72" s="75" t="s">
        <v>74</v>
      </c>
    </row>
    <row r="73" spans="1:15" ht="15">
      <c r="A73" s="75">
        <v>4</v>
      </c>
      <c r="B73" s="79" t="s">
        <v>121</v>
      </c>
      <c r="M73" s="75">
        <v>4</v>
      </c>
      <c r="N73" s="75" t="s">
        <v>86</v>
      </c>
      <c r="O73" s="81">
        <v>0.03023148148148148</v>
      </c>
    </row>
    <row r="74" spans="1:2" ht="15">
      <c r="A74" s="75">
        <v>5</v>
      </c>
      <c r="B74" s="78">
        <v>5</v>
      </c>
    </row>
    <row r="75" spans="1:13" ht="15">
      <c r="A75" s="75">
        <v>5</v>
      </c>
      <c r="B75" s="79" t="s">
        <v>122</v>
      </c>
      <c r="M75" s="75" t="s">
        <v>74</v>
      </c>
    </row>
    <row r="76" spans="1:13" ht="15">
      <c r="A76" s="75">
        <v>5</v>
      </c>
      <c r="B76" s="79" t="s">
        <v>123</v>
      </c>
      <c r="M76" s="75" t="s">
        <v>74</v>
      </c>
    </row>
    <row r="77" spans="1:15" ht="15">
      <c r="A77" s="75">
        <v>5</v>
      </c>
      <c r="B77" s="79" t="s">
        <v>124</v>
      </c>
      <c r="M77" s="75">
        <v>5</v>
      </c>
      <c r="N77" s="75" t="s">
        <v>86</v>
      </c>
      <c r="O77" s="81">
        <v>0.03670138888888889</v>
      </c>
    </row>
    <row r="78" spans="1:2" ht="15">
      <c r="A78" s="75">
        <v>6</v>
      </c>
      <c r="B78" s="78">
        <v>6</v>
      </c>
    </row>
    <row r="79" spans="1:13" ht="15">
      <c r="A79" s="75">
        <v>6</v>
      </c>
      <c r="B79" s="79" t="s">
        <v>125</v>
      </c>
      <c r="M79" s="75" t="s">
        <v>74</v>
      </c>
    </row>
    <row r="80" spans="1:13" ht="15">
      <c r="A80" s="75">
        <v>6</v>
      </c>
      <c r="B80" s="79" t="s">
        <v>126</v>
      </c>
      <c r="M80" s="75" t="s">
        <v>74</v>
      </c>
    </row>
    <row r="81" spans="1:14" ht="15">
      <c r="A81" s="75">
        <v>6</v>
      </c>
      <c r="B81" s="79" t="s">
        <v>127</v>
      </c>
      <c r="M81" s="75">
        <v>6</v>
      </c>
      <c r="N81" s="75" t="s">
        <v>93</v>
      </c>
    </row>
    <row r="82" spans="1:2" ht="15">
      <c r="A82" s="75">
        <v>8</v>
      </c>
      <c r="B82" s="78">
        <v>7</v>
      </c>
    </row>
    <row r="83" spans="1:13" ht="15">
      <c r="A83" s="75">
        <v>7</v>
      </c>
      <c r="B83" s="79" t="s">
        <v>128</v>
      </c>
      <c r="M83" s="75" t="s">
        <v>74</v>
      </c>
    </row>
    <row r="84" spans="1:13" ht="15">
      <c r="A84" s="75">
        <v>7</v>
      </c>
      <c r="B84" s="79" t="s">
        <v>129</v>
      </c>
      <c r="M84" s="75" t="s">
        <v>74</v>
      </c>
    </row>
    <row r="85" spans="1:14" ht="15">
      <c r="A85" s="75">
        <v>7</v>
      </c>
      <c r="B85" s="79" t="s">
        <v>130</v>
      </c>
      <c r="M85" s="75">
        <v>7</v>
      </c>
      <c r="N85" s="75" t="s">
        <v>131</v>
      </c>
    </row>
    <row r="86" spans="1:2" ht="15">
      <c r="A86" s="75">
        <v>9</v>
      </c>
      <c r="B86" s="78">
        <v>8</v>
      </c>
    </row>
    <row r="87" spans="1:13" ht="15">
      <c r="A87" s="75">
        <v>8</v>
      </c>
      <c r="B87" s="79" t="s">
        <v>132</v>
      </c>
      <c r="M87" s="75" t="s">
        <v>74</v>
      </c>
    </row>
    <row r="88" spans="1:13" ht="15">
      <c r="A88" s="75">
        <v>8</v>
      </c>
      <c r="B88" s="79" t="s">
        <v>133</v>
      </c>
      <c r="M88" s="75" t="s">
        <v>74</v>
      </c>
    </row>
    <row r="89" spans="1:14" ht="15">
      <c r="A89" s="75">
        <v>8</v>
      </c>
      <c r="B89" s="79" t="s">
        <v>134</v>
      </c>
      <c r="M89" s="75">
        <v>8</v>
      </c>
      <c r="N89" s="75" t="s">
        <v>103</v>
      </c>
    </row>
    <row r="90" spans="1:2" ht="15">
      <c r="A90" s="75">
        <v>9</v>
      </c>
      <c r="B90" s="78">
        <v>9</v>
      </c>
    </row>
    <row r="91" spans="1:13" ht="15">
      <c r="A91" s="75">
        <v>9</v>
      </c>
      <c r="B91" s="79" t="s">
        <v>135</v>
      </c>
      <c r="M91" s="75" t="s">
        <v>74</v>
      </c>
    </row>
    <row r="92" spans="1:13" ht="15">
      <c r="A92" s="75">
        <v>9</v>
      </c>
      <c r="B92" s="79" t="s">
        <v>136</v>
      </c>
      <c r="M92" s="75" t="s">
        <v>74</v>
      </c>
    </row>
    <row r="93" spans="1:14" ht="15">
      <c r="A93" s="75">
        <v>9</v>
      </c>
      <c r="B93" s="79" t="s">
        <v>137</v>
      </c>
      <c r="M93" s="75">
        <v>9</v>
      </c>
      <c r="N93" s="75" t="s">
        <v>103</v>
      </c>
    </row>
    <row r="95" ht="15">
      <c r="B95" s="79" t="s">
        <v>107</v>
      </c>
    </row>
    <row r="96" ht="15">
      <c r="B96" s="79" t="s">
        <v>108</v>
      </c>
    </row>
  </sheetData>
  <sheetProtection/>
  <autoFilter ref="A8:A87"/>
  <mergeCells count="3">
    <mergeCell ref="B1:L1"/>
    <mergeCell ref="B2:L2"/>
    <mergeCell ref="B4:L4"/>
  </mergeCells>
  <conditionalFormatting sqref="B8:B87">
    <cfRule type="expression" priority="1" dxfId="0" stopIfTrue="1">
      <formula>$I8&lt;&gt;""</formula>
    </cfRule>
  </conditionalFormatting>
  <dataValidations count="2">
    <dataValidation type="list" showInputMessage="1" showErrorMessage="1" sqref="D8:D87">
      <formula1>Пол</formula1>
    </dataValidation>
    <dataValidation type="list" showErrorMessage="1" prompt="Выберите одну из групп,&#10;преднастроенных на листе &quot;Настройка&quot;" error="Группы зачета должны быть настроены на листе &quot;Настройка&quot;" sqref="E8:E87">
      <formula1>Groups</formula1>
    </dataValidation>
  </dataValidation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K28"/>
  <sheetViews>
    <sheetView zoomScalePageLayoutView="0" workbookViewId="0" topLeftCell="A1">
      <selection activeCell="N34" sqref="N34"/>
    </sheetView>
  </sheetViews>
  <sheetFormatPr defaultColWidth="9.140625" defaultRowHeight="15"/>
  <cols>
    <col min="1" max="1" width="5.00390625" style="0" customWidth="1"/>
    <col min="2" max="2" width="17.00390625" style="0" customWidth="1"/>
    <col min="3" max="3" width="13.57421875" style="0" customWidth="1"/>
    <col min="4" max="4" width="6.140625" style="0" customWidth="1"/>
    <col min="5" max="5" width="6.7109375" style="0" customWidth="1"/>
    <col min="6" max="6" width="7.8515625" style="0" customWidth="1"/>
    <col min="7" max="7" width="5.7109375" style="0" customWidth="1"/>
    <col min="8" max="8" width="5.8515625" style="0" customWidth="1"/>
    <col min="9" max="9" width="7.140625" style="0" customWidth="1"/>
    <col min="10" max="10" width="6.8515625" style="0" customWidth="1"/>
    <col min="11" max="11" width="9.7109375" style="0" customWidth="1"/>
  </cols>
  <sheetData>
    <row r="1" spans="1:11" ht="39" customHeight="1">
      <c r="A1" s="331" t="s">
        <v>36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</row>
    <row r="2" spans="1:11" ht="36.75" customHeight="1">
      <c r="A2" s="273" t="s">
        <v>40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11" ht="15" customHeight="1">
      <c r="A3" s="2" t="s">
        <v>37</v>
      </c>
      <c r="B3" s="3"/>
      <c r="C3" s="3"/>
      <c r="D3" s="3"/>
      <c r="K3" s="4" t="s">
        <v>38</v>
      </c>
    </row>
    <row r="4" spans="1:11" ht="18.75">
      <c r="A4" s="332" t="s">
        <v>196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</row>
    <row r="5" spans="1:11" ht="39" customHeight="1">
      <c r="A5" s="160" t="s">
        <v>30</v>
      </c>
      <c r="B5" s="160" t="s">
        <v>31</v>
      </c>
      <c r="C5" s="160" t="s">
        <v>32</v>
      </c>
      <c r="D5" s="160" t="s">
        <v>197</v>
      </c>
      <c r="E5" s="160" t="s">
        <v>198</v>
      </c>
      <c r="F5" s="160" t="s">
        <v>199</v>
      </c>
      <c r="G5" s="160" t="s">
        <v>200</v>
      </c>
      <c r="H5" s="160" t="s">
        <v>68</v>
      </c>
      <c r="I5" s="160" t="s">
        <v>201</v>
      </c>
      <c r="J5" s="160" t="s">
        <v>43</v>
      </c>
      <c r="K5" s="160" t="s">
        <v>202</v>
      </c>
    </row>
    <row r="6" spans="1:11" ht="15.75">
      <c r="A6" s="256" t="s">
        <v>34</v>
      </c>
      <c r="B6" s="257"/>
      <c r="C6" s="257"/>
      <c r="D6" s="257"/>
      <c r="E6" s="257"/>
      <c r="F6" s="257"/>
      <c r="G6" s="257"/>
      <c r="H6" s="257"/>
      <c r="I6" s="257"/>
      <c r="J6" s="258"/>
      <c r="K6" s="16"/>
    </row>
    <row r="7" spans="1:11" ht="25.5">
      <c r="A7" s="13">
        <v>1</v>
      </c>
      <c r="B7" s="161" t="s">
        <v>27</v>
      </c>
      <c r="C7" s="161" t="s">
        <v>28</v>
      </c>
      <c r="D7" s="162">
        <v>3</v>
      </c>
      <c r="E7" s="163">
        <v>1</v>
      </c>
      <c r="F7" s="163">
        <v>1</v>
      </c>
      <c r="G7" s="164">
        <v>1</v>
      </c>
      <c r="H7" s="164">
        <v>1</v>
      </c>
      <c r="I7" s="163">
        <f aca="true" t="shared" si="0" ref="I7:I15">H7+G7+D7</f>
        <v>5</v>
      </c>
      <c r="J7" s="165">
        <v>1</v>
      </c>
      <c r="K7" s="16"/>
    </row>
    <row r="8" spans="1:11" ht="25.5">
      <c r="A8" s="13">
        <v>2</v>
      </c>
      <c r="B8" s="161" t="s">
        <v>29</v>
      </c>
      <c r="C8" s="161" t="s">
        <v>3</v>
      </c>
      <c r="D8" s="162">
        <v>1</v>
      </c>
      <c r="E8" s="163">
        <v>7</v>
      </c>
      <c r="F8" s="163">
        <v>2</v>
      </c>
      <c r="G8" s="164">
        <v>3</v>
      </c>
      <c r="H8" s="164">
        <v>2</v>
      </c>
      <c r="I8" s="163">
        <f t="shared" si="0"/>
        <v>6</v>
      </c>
      <c r="J8" s="165">
        <v>2</v>
      </c>
      <c r="K8" s="16"/>
    </row>
    <row r="9" spans="1:11" ht="25.5">
      <c r="A9" s="13">
        <v>3</v>
      </c>
      <c r="B9" s="166" t="s">
        <v>18</v>
      </c>
      <c r="C9" s="161" t="s">
        <v>19</v>
      </c>
      <c r="D9" s="162">
        <v>2</v>
      </c>
      <c r="E9" s="163">
        <v>3</v>
      </c>
      <c r="F9" s="163">
        <v>5</v>
      </c>
      <c r="G9" s="164">
        <v>2</v>
      </c>
      <c r="H9" s="164">
        <v>3</v>
      </c>
      <c r="I9" s="163">
        <f t="shared" si="0"/>
        <v>7</v>
      </c>
      <c r="J9" s="165">
        <v>3</v>
      </c>
      <c r="K9" s="16"/>
    </row>
    <row r="10" spans="1:11" ht="25.5">
      <c r="A10" s="13">
        <v>4</v>
      </c>
      <c r="B10" s="161" t="s">
        <v>6</v>
      </c>
      <c r="C10" s="161" t="s">
        <v>7</v>
      </c>
      <c r="D10" s="162">
        <v>4</v>
      </c>
      <c r="E10" s="163">
        <v>4</v>
      </c>
      <c r="F10" s="163">
        <v>6</v>
      </c>
      <c r="G10" s="164">
        <v>4</v>
      </c>
      <c r="H10" s="164">
        <v>4</v>
      </c>
      <c r="I10" s="163">
        <f t="shared" si="0"/>
        <v>12</v>
      </c>
      <c r="J10" s="164">
        <v>4</v>
      </c>
      <c r="K10" s="16"/>
    </row>
    <row r="11" spans="1:11" ht="25.5">
      <c r="A11" s="13">
        <v>5</v>
      </c>
      <c r="B11" s="161" t="s">
        <v>24</v>
      </c>
      <c r="C11" s="161" t="s">
        <v>1</v>
      </c>
      <c r="D11" s="162">
        <v>5</v>
      </c>
      <c r="E11" s="163">
        <v>6</v>
      </c>
      <c r="F11" s="163">
        <v>2</v>
      </c>
      <c r="G11" s="164">
        <v>2</v>
      </c>
      <c r="H11" s="164">
        <v>9</v>
      </c>
      <c r="I11" s="163">
        <f t="shared" si="0"/>
        <v>16</v>
      </c>
      <c r="J11" s="164">
        <v>5</v>
      </c>
      <c r="K11" s="16"/>
    </row>
    <row r="12" spans="1:11" ht="25.5">
      <c r="A12" s="13">
        <v>6</v>
      </c>
      <c r="B12" s="161" t="s">
        <v>25</v>
      </c>
      <c r="C12" s="161" t="s">
        <v>26</v>
      </c>
      <c r="D12" s="162">
        <v>6</v>
      </c>
      <c r="E12" s="163">
        <v>8</v>
      </c>
      <c r="F12" s="163">
        <v>4</v>
      </c>
      <c r="G12" s="164">
        <v>6</v>
      </c>
      <c r="H12" s="164">
        <v>5</v>
      </c>
      <c r="I12" s="163">
        <f t="shared" si="0"/>
        <v>17</v>
      </c>
      <c r="J12" s="164">
        <v>6</v>
      </c>
      <c r="K12" s="16"/>
    </row>
    <row r="13" spans="1:11" ht="25.5">
      <c r="A13" s="13">
        <v>7</v>
      </c>
      <c r="B13" s="166" t="s">
        <v>20</v>
      </c>
      <c r="C13" s="161" t="s">
        <v>21</v>
      </c>
      <c r="D13" s="162">
        <v>8</v>
      </c>
      <c r="E13" s="163">
        <v>2</v>
      </c>
      <c r="F13" s="163">
        <v>9</v>
      </c>
      <c r="G13" s="164">
        <v>5</v>
      </c>
      <c r="H13" s="164">
        <v>5</v>
      </c>
      <c r="I13" s="163">
        <f t="shared" si="0"/>
        <v>18</v>
      </c>
      <c r="J13" s="164">
        <v>7</v>
      </c>
      <c r="K13" s="16"/>
    </row>
    <row r="14" spans="1:11" ht="38.25">
      <c r="A14" s="13">
        <v>8</v>
      </c>
      <c r="B14" s="161" t="s">
        <v>22</v>
      </c>
      <c r="C14" s="161" t="s">
        <v>23</v>
      </c>
      <c r="D14" s="162">
        <v>7</v>
      </c>
      <c r="E14" s="163">
        <v>5</v>
      </c>
      <c r="F14" s="163">
        <v>8</v>
      </c>
      <c r="G14" s="164">
        <v>7</v>
      </c>
      <c r="H14" s="164">
        <v>7</v>
      </c>
      <c r="I14" s="163">
        <f t="shared" si="0"/>
        <v>21</v>
      </c>
      <c r="J14" s="164">
        <v>8</v>
      </c>
      <c r="K14" s="16"/>
    </row>
    <row r="15" spans="1:11" ht="25.5">
      <c r="A15" s="13">
        <v>9</v>
      </c>
      <c r="B15" s="166" t="s">
        <v>16</v>
      </c>
      <c r="C15" s="166" t="s">
        <v>17</v>
      </c>
      <c r="D15" s="162">
        <v>9</v>
      </c>
      <c r="E15" s="163">
        <v>8</v>
      </c>
      <c r="F15" s="163">
        <v>6</v>
      </c>
      <c r="G15" s="164">
        <v>8</v>
      </c>
      <c r="H15" s="163">
        <v>8</v>
      </c>
      <c r="I15" s="163">
        <f t="shared" si="0"/>
        <v>25</v>
      </c>
      <c r="J15" s="164">
        <v>9</v>
      </c>
      <c r="K15" s="16"/>
    </row>
    <row r="16" spans="1:10" ht="15.75">
      <c r="A16" s="259" t="s">
        <v>35</v>
      </c>
      <c r="B16" s="260"/>
      <c r="C16" s="260"/>
      <c r="D16" s="260"/>
      <c r="E16" s="260"/>
      <c r="F16" s="260"/>
      <c r="G16" s="260"/>
      <c r="H16" s="260"/>
      <c r="I16" s="260"/>
      <c r="J16" s="261"/>
    </row>
    <row r="17" spans="1:11" ht="25.5">
      <c r="A17" s="14">
        <v>1</v>
      </c>
      <c r="B17" s="167" t="s">
        <v>10</v>
      </c>
      <c r="C17" s="168" t="s">
        <v>11</v>
      </c>
      <c r="D17" s="169">
        <v>4</v>
      </c>
      <c r="E17" s="163">
        <v>1</v>
      </c>
      <c r="F17" s="163">
        <v>1</v>
      </c>
      <c r="G17" s="164">
        <v>1</v>
      </c>
      <c r="H17" s="164">
        <v>2</v>
      </c>
      <c r="I17" s="163">
        <f aca="true" t="shared" si="1" ref="I17:I26">H17+G17+D17</f>
        <v>7</v>
      </c>
      <c r="J17" s="165">
        <v>1</v>
      </c>
      <c r="K17" s="16"/>
    </row>
    <row r="18" spans="1:11" ht="18.75">
      <c r="A18" s="14">
        <v>2</v>
      </c>
      <c r="B18" s="168" t="s">
        <v>2</v>
      </c>
      <c r="C18" s="170" t="s">
        <v>3</v>
      </c>
      <c r="D18" s="169">
        <v>1</v>
      </c>
      <c r="E18" s="163">
        <v>5</v>
      </c>
      <c r="F18" s="163">
        <v>9</v>
      </c>
      <c r="G18" s="164">
        <v>7</v>
      </c>
      <c r="H18" s="164">
        <v>1</v>
      </c>
      <c r="I18" s="163">
        <f t="shared" si="1"/>
        <v>9</v>
      </c>
      <c r="J18" s="165">
        <v>2</v>
      </c>
      <c r="K18" s="16"/>
    </row>
    <row r="19" spans="1:11" ht="25.5">
      <c r="A19" s="14">
        <v>3</v>
      </c>
      <c r="B19" s="167" t="s">
        <v>0</v>
      </c>
      <c r="C19" s="171" t="s">
        <v>1</v>
      </c>
      <c r="D19" s="169">
        <v>3</v>
      </c>
      <c r="E19" s="163">
        <v>9</v>
      </c>
      <c r="F19" s="163">
        <v>5</v>
      </c>
      <c r="G19" s="164">
        <v>7</v>
      </c>
      <c r="H19" s="164">
        <v>3</v>
      </c>
      <c r="I19" s="163">
        <f t="shared" si="1"/>
        <v>13</v>
      </c>
      <c r="J19" s="165">
        <v>3</v>
      </c>
      <c r="K19" s="16" t="s">
        <v>203</v>
      </c>
    </row>
    <row r="20" spans="1:11" ht="25.5">
      <c r="A20" s="14">
        <v>4</v>
      </c>
      <c r="B20" s="167" t="s">
        <v>14</v>
      </c>
      <c r="C20" s="168" t="s">
        <v>15</v>
      </c>
      <c r="D20" s="169">
        <v>5</v>
      </c>
      <c r="E20" s="163">
        <v>3</v>
      </c>
      <c r="F20" s="163">
        <v>3</v>
      </c>
      <c r="G20" s="164">
        <v>2</v>
      </c>
      <c r="H20" s="164">
        <v>6</v>
      </c>
      <c r="I20" s="163">
        <f t="shared" si="1"/>
        <v>13</v>
      </c>
      <c r="J20" s="164">
        <v>4</v>
      </c>
      <c r="K20" s="16" t="s">
        <v>203</v>
      </c>
    </row>
    <row r="21" spans="1:11" ht="25.5">
      <c r="A21" s="14">
        <v>5</v>
      </c>
      <c r="B21" s="167" t="s">
        <v>8</v>
      </c>
      <c r="C21" s="168" t="s">
        <v>9</v>
      </c>
      <c r="D21" s="169">
        <v>10</v>
      </c>
      <c r="E21" s="163">
        <v>2</v>
      </c>
      <c r="F21" s="163">
        <v>5</v>
      </c>
      <c r="G21" s="164">
        <v>3</v>
      </c>
      <c r="H21" s="164">
        <v>4</v>
      </c>
      <c r="I21" s="163">
        <f t="shared" si="1"/>
        <v>17</v>
      </c>
      <c r="J21" s="164">
        <v>5</v>
      </c>
      <c r="K21" s="16" t="s">
        <v>203</v>
      </c>
    </row>
    <row r="22" spans="1:11" ht="25.5">
      <c r="A22" s="14">
        <v>6</v>
      </c>
      <c r="B22" s="167" t="s">
        <v>16</v>
      </c>
      <c r="C22" s="168" t="s">
        <v>17</v>
      </c>
      <c r="D22" s="169">
        <v>7</v>
      </c>
      <c r="E22" s="163">
        <v>10</v>
      </c>
      <c r="F22" s="163">
        <v>2</v>
      </c>
      <c r="G22" s="164">
        <v>5</v>
      </c>
      <c r="H22" s="164">
        <v>5</v>
      </c>
      <c r="I22" s="163">
        <f t="shared" si="1"/>
        <v>17</v>
      </c>
      <c r="J22" s="172">
        <v>6</v>
      </c>
      <c r="K22" s="16" t="s">
        <v>203</v>
      </c>
    </row>
    <row r="23" spans="1:11" ht="25.5">
      <c r="A23" s="14">
        <v>7</v>
      </c>
      <c r="B23" s="167" t="s">
        <v>18</v>
      </c>
      <c r="C23" s="168" t="s">
        <v>19</v>
      </c>
      <c r="D23" s="169">
        <v>2</v>
      </c>
      <c r="E23" s="163">
        <v>6</v>
      </c>
      <c r="F23" s="163">
        <v>8</v>
      </c>
      <c r="G23" s="164">
        <v>7</v>
      </c>
      <c r="H23" s="164">
        <v>8</v>
      </c>
      <c r="I23" s="163">
        <f t="shared" si="1"/>
        <v>17</v>
      </c>
      <c r="J23" s="172">
        <v>7</v>
      </c>
      <c r="K23" s="16" t="s">
        <v>203</v>
      </c>
    </row>
    <row r="24" spans="1:11" ht="25.5">
      <c r="A24" s="14">
        <v>8</v>
      </c>
      <c r="B24" s="167" t="s">
        <v>4</v>
      </c>
      <c r="C24" s="168" t="s">
        <v>5</v>
      </c>
      <c r="D24" s="169">
        <v>6</v>
      </c>
      <c r="E24" s="163">
        <v>7</v>
      </c>
      <c r="F24" s="163">
        <v>3</v>
      </c>
      <c r="G24" s="164">
        <v>4</v>
      </c>
      <c r="H24" s="164">
        <v>10</v>
      </c>
      <c r="I24" s="163">
        <f t="shared" si="1"/>
        <v>20</v>
      </c>
      <c r="J24" s="164">
        <v>8</v>
      </c>
      <c r="K24" s="16"/>
    </row>
    <row r="25" spans="1:11" ht="25.5">
      <c r="A25" s="14">
        <v>9</v>
      </c>
      <c r="B25" s="167" t="s">
        <v>12</v>
      </c>
      <c r="C25" s="168" t="s">
        <v>13</v>
      </c>
      <c r="D25" s="169">
        <v>8</v>
      </c>
      <c r="E25" s="163">
        <v>3</v>
      </c>
      <c r="F25" s="163">
        <v>9</v>
      </c>
      <c r="G25" s="164">
        <v>5</v>
      </c>
      <c r="H25" s="164">
        <v>9</v>
      </c>
      <c r="I25" s="163">
        <f t="shared" si="1"/>
        <v>22</v>
      </c>
      <c r="J25" s="164">
        <v>9</v>
      </c>
      <c r="K25" s="16"/>
    </row>
    <row r="26" spans="1:11" ht="25.5">
      <c r="A26" s="14">
        <v>10</v>
      </c>
      <c r="B26" s="167" t="s">
        <v>6</v>
      </c>
      <c r="C26" s="168" t="s">
        <v>7</v>
      </c>
      <c r="D26" s="169">
        <v>9</v>
      </c>
      <c r="E26" s="163">
        <v>8</v>
      </c>
      <c r="F26" s="163">
        <v>7</v>
      </c>
      <c r="G26" s="164">
        <v>10</v>
      </c>
      <c r="H26" s="164">
        <v>7</v>
      </c>
      <c r="I26" s="163">
        <f t="shared" si="1"/>
        <v>26</v>
      </c>
      <c r="J26" s="164">
        <v>10</v>
      </c>
      <c r="K26" s="16"/>
    </row>
    <row r="28" spans="1:8" ht="15.75">
      <c r="A28" s="265" t="s">
        <v>204</v>
      </c>
      <c r="B28" s="265"/>
      <c r="C28" s="265"/>
      <c r="D28" s="265"/>
      <c r="E28" s="265"/>
      <c r="F28" s="265"/>
      <c r="G28" s="265"/>
      <c r="H28" s="265"/>
    </row>
  </sheetData>
  <sheetProtection/>
  <mergeCells count="6">
    <mergeCell ref="A4:K4"/>
    <mergeCell ref="A6:J6"/>
    <mergeCell ref="A16:J16"/>
    <mergeCell ref="A28:H28"/>
    <mergeCell ref="A1:K1"/>
    <mergeCell ref="A2:K2"/>
  </mergeCells>
  <conditionalFormatting sqref="B80:B159">
    <cfRule type="expression" priority="1" dxfId="0" stopIfTrue="1">
      <formula>$I80&lt;&gt;""</formula>
    </cfRule>
  </conditionalFormatting>
  <conditionalFormatting sqref="C6:C78">
    <cfRule type="expression" priority="2" dxfId="1" stopIfTrue="1">
      <formula>OR(AND(VLOOKUP($F6,TableVPRDopusk,11,0)&lt;&gt;"",(YEAR(NOW())-#REF!)&lt;VLOOKUP($F6,TableVPRDopusk,11,0)),AND(VLOOKUP($F6,TableVPRDopusk,12,0)&lt;&gt;"",(YEAR(NOW())-#REF!)&gt;VLOOKUP($F6,TableVPRDopusk,12,0)))</formula>
    </cfRule>
  </conditionalFormatting>
  <conditionalFormatting sqref="B6:B78">
    <cfRule type="expression" priority="3" dxfId="0" stopIfTrue="1">
      <formula>#REF!&lt;&gt;""</formula>
    </cfRule>
  </conditionalFormatting>
  <dataValidations count="2">
    <dataValidation type="list" showErrorMessage="1" prompt="Выберите одну из групп,&#10;преднастроенных на листе &quot;Настройка&quot;" error="Группы зачета должны быть настроены на листе &quot;Настройка&quot;" sqref="E5:E159 F160:F65536">
      <formula1>Groups</formula1>
    </dataValidation>
    <dataValidation type="list" showInputMessage="1" showErrorMessage="1" sqref="D5:D159 E160:E65536">
      <formula1>Пол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U35"/>
  <sheetViews>
    <sheetView tabSelected="1" view="pageBreakPreview" zoomScaleSheetLayoutView="100" zoomScalePageLayoutView="0" workbookViewId="0" topLeftCell="A1">
      <selection activeCell="W10" sqref="W10"/>
    </sheetView>
  </sheetViews>
  <sheetFormatPr defaultColWidth="9.140625" defaultRowHeight="15"/>
  <cols>
    <col min="1" max="1" width="4.8515625" style="0" customWidth="1"/>
    <col min="2" max="2" width="34.57421875" style="0" customWidth="1"/>
    <col min="3" max="3" width="26.28125" style="0" customWidth="1"/>
    <col min="4" max="4" width="6.7109375" style="0" customWidth="1"/>
    <col min="5" max="5" width="6.8515625" style="0" customWidth="1"/>
    <col min="6" max="6" width="6.421875" style="0" customWidth="1"/>
    <col min="7" max="8" width="7.00390625" style="0" customWidth="1"/>
    <col min="9" max="9" width="8.421875" style="0" customWidth="1"/>
    <col min="10" max="10" width="6.00390625" style="0" customWidth="1"/>
    <col min="11" max="11" width="7.28125" style="0" customWidth="1"/>
    <col min="12" max="12" width="6.140625" style="0" customWidth="1"/>
    <col min="13" max="13" width="7.8515625" style="0" customWidth="1"/>
    <col min="14" max="14" width="5.28125" style="0" customWidth="1"/>
    <col min="15" max="15" width="5.421875" style="0" customWidth="1"/>
    <col min="16" max="16" width="5.7109375" style="0" customWidth="1"/>
    <col min="17" max="17" width="6.28125" style="0" customWidth="1"/>
    <col min="18" max="18" width="6.57421875" style="0" customWidth="1"/>
    <col min="19" max="19" width="7.28125" style="0" customWidth="1"/>
    <col min="20" max="20" width="4.7109375" style="0" customWidth="1"/>
    <col min="21" max="21" width="9.28125" style="233" customWidth="1"/>
  </cols>
  <sheetData>
    <row r="1" spans="1:20" ht="12" customHeight="1">
      <c r="A1" s="331" t="s">
        <v>36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</row>
    <row r="2" spans="1:20" ht="27.75" customHeight="1">
      <c r="A2" s="273" t="s">
        <v>40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</row>
    <row r="3" spans="1:18" ht="15">
      <c r="A3" s="2" t="s">
        <v>37</v>
      </c>
      <c r="B3" s="3"/>
      <c r="C3" s="3"/>
      <c r="D3" s="3"/>
      <c r="R3" s="4" t="s">
        <v>38</v>
      </c>
    </row>
    <row r="4" spans="1:18" ht="18.75">
      <c r="A4" s="295" t="s">
        <v>45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</row>
    <row r="5" spans="1:21" ht="1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357" t="s">
        <v>60</v>
      </c>
      <c r="S5" s="357"/>
      <c r="T5" s="357"/>
      <c r="U5" s="357"/>
    </row>
    <row r="6" spans="1:21" ht="1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357" t="s">
        <v>61</v>
      </c>
      <c r="S6" s="357"/>
      <c r="T6" s="357"/>
      <c r="U6" s="357"/>
    </row>
    <row r="7" spans="1:21" ht="1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57" t="s">
        <v>63</v>
      </c>
      <c r="S7" s="357"/>
      <c r="T7" s="357"/>
      <c r="U7" s="357"/>
    </row>
    <row r="8" spans="18:21" ht="15" customHeight="1">
      <c r="R8" s="337" t="s">
        <v>62</v>
      </c>
      <c r="S8" s="337"/>
      <c r="T8" s="337"/>
      <c r="U8" s="337"/>
    </row>
    <row r="9" spans="1:21" ht="15.75">
      <c r="A9" s="354" t="s">
        <v>30</v>
      </c>
      <c r="B9" s="17"/>
      <c r="C9" s="345" t="s">
        <v>46</v>
      </c>
      <c r="D9" s="333">
        <v>3</v>
      </c>
      <c r="E9" s="334"/>
      <c r="F9" s="333">
        <v>2</v>
      </c>
      <c r="G9" s="334"/>
      <c r="H9" s="333">
        <v>2</v>
      </c>
      <c r="I9" s="334"/>
      <c r="J9" s="333">
        <v>2</v>
      </c>
      <c r="K9" s="334"/>
      <c r="L9" s="351" t="s">
        <v>47</v>
      </c>
      <c r="M9" s="351"/>
      <c r="N9" s="351"/>
      <c r="O9" s="351"/>
      <c r="P9" s="351"/>
      <c r="Q9" s="351"/>
      <c r="R9" s="333">
        <v>1</v>
      </c>
      <c r="S9" s="334"/>
      <c r="T9" s="339" t="s">
        <v>48</v>
      </c>
      <c r="U9" s="342" t="s">
        <v>43</v>
      </c>
    </row>
    <row r="10" spans="1:21" ht="15.75" customHeight="1">
      <c r="A10" s="355"/>
      <c r="B10" s="18"/>
      <c r="C10" s="346"/>
      <c r="D10" s="335"/>
      <c r="E10" s="336"/>
      <c r="F10" s="335"/>
      <c r="G10" s="336"/>
      <c r="H10" s="335"/>
      <c r="I10" s="336"/>
      <c r="J10" s="335"/>
      <c r="K10" s="336"/>
      <c r="L10" s="352"/>
      <c r="M10" s="352"/>
      <c r="N10" s="352"/>
      <c r="O10" s="352"/>
      <c r="P10" s="352"/>
      <c r="Q10" s="353"/>
      <c r="R10" s="335"/>
      <c r="S10" s="336"/>
      <c r="T10" s="340"/>
      <c r="U10" s="343"/>
    </row>
    <row r="11" spans="1:21" ht="46.5" customHeight="1">
      <c r="A11" s="355"/>
      <c r="B11" s="343" t="s">
        <v>31</v>
      </c>
      <c r="C11" s="345" t="s">
        <v>32</v>
      </c>
      <c r="D11" s="347" t="s">
        <v>49</v>
      </c>
      <c r="E11" s="348"/>
      <c r="F11" s="349" t="s">
        <v>50</v>
      </c>
      <c r="G11" s="349"/>
      <c r="H11" s="349" t="s">
        <v>51</v>
      </c>
      <c r="I11" s="349"/>
      <c r="J11" s="347" t="s">
        <v>66</v>
      </c>
      <c r="K11" s="348"/>
      <c r="L11" s="37" t="s">
        <v>52</v>
      </c>
      <c r="M11" s="36" t="s">
        <v>53</v>
      </c>
      <c r="N11" s="35" t="s">
        <v>58</v>
      </c>
      <c r="O11" s="34" t="s">
        <v>59</v>
      </c>
      <c r="P11" s="33" t="s">
        <v>65</v>
      </c>
      <c r="Q11" s="24" t="s">
        <v>54</v>
      </c>
      <c r="R11" s="347" t="s">
        <v>55</v>
      </c>
      <c r="S11" s="348"/>
      <c r="T11" s="340"/>
      <c r="U11" s="343"/>
    </row>
    <row r="12" spans="1:21" ht="15.75">
      <c r="A12" s="356"/>
      <c r="B12" s="344"/>
      <c r="C12" s="346"/>
      <c r="D12" s="19" t="s">
        <v>43</v>
      </c>
      <c r="E12" s="21" t="s">
        <v>56</v>
      </c>
      <c r="F12" s="19" t="s">
        <v>43</v>
      </c>
      <c r="G12" s="21" t="s">
        <v>56</v>
      </c>
      <c r="H12" s="19" t="s">
        <v>43</v>
      </c>
      <c r="I12" s="21" t="s">
        <v>56</v>
      </c>
      <c r="J12" s="19" t="s">
        <v>43</v>
      </c>
      <c r="K12" s="21" t="s">
        <v>56</v>
      </c>
      <c r="L12" s="19" t="s">
        <v>43</v>
      </c>
      <c r="M12" s="19" t="s">
        <v>43</v>
      </c>
      <c r="N12" s="19" t="s">
        <v>43</v>
      </c>
      <c r="O12" s="22" t="s">
        <v>43</v>
      </c>
      <c r="P12" s="19" t="s">
        <v>43</v>
      </c>
      <c r="Q12" s="20" t="s">
        <v>57</v>
      </c>
      <c r="R12" s="23" t="s">
        <v>43</v>
      </c>
      <c r="S12" s="21" t="s">
        <v>56</v>
      </c>
      <c r="T12" s="341"/>
      <c r="U12" s="344"/>
    </row>
    <row r="13" spans="2:3" ht="16.5" thickBot="1">
      <c r="B13" s="260" t="s">
        <v>34</v>
      </c>
      <c r="C13" s="260"/>
    </row>
    <row r="14" spans="1:21" s="3" customFormat="1" ht="24.75" customHeight="1">
      <c r="A14" s="38">
        <v>1</v>
      </c>
      <c r="B14" s="39" t="s">
        <v>18</v>
      </c>
      <c r="C14" s="40" t="s">
        <v>19</v>
      </c>
      <c r="D14" s="64">
        <v>1</v>
      </c>
      <c r="E14" s="66">
        <v>27</v>
      </c>
      <c r="F14" s="64">
        <v>3</v>
      </c>
      <c r="G14" s="66">
        <v>14</v>
      </c>
      <c r="H14" s="50">
        <v>2</v>
      </c>
      <c r="I14" s="51">
        <v>16</v>
      </c>
      <c r="J14" s="64">
        <v>1</v>
      </c>
      <c r="K14" s="66">
        <v>18</v>
      </c>
      <c r="L14" s="49">
        <v>2</v>
      </c>
      <c r="M14" s="49">
        <v>2</v>
      </c>
      <c r="N14" s="49">
        <v>3</v>
      </c>
      <c r="O14" s="49">
        <v>2</v>
      </c>
      <c r="P14" s="52">
        <v>4</v>
      </c>
      <c r="Q14" s="53">
        <f aca="true" t="shared" si="0" ref="Q14:Q22">P14+O14+N14+M14+L14</f>
        <v>13</v>
      </c>
      <c r="R14" s="69">
        <v>1</v>
      </c>
      <c r="S14" s="66">
        <v>9</v>
      </c>
      <c r="T14" s="53">
        <f aca="true" t="shared" si="1" ref="T14:T22">S14+K14+I14+G14+E14</f>
        <v>84</v>
      </c>
      <c r="U14" s="250">
        <v>1</v>
      </c>
    </row>
    <row r="15" spans="1:21" s="3" customFormat="1" ht="24.75" customHeight="1">
      <c r="A15" s="41">
        <v>2</v>
      </c>
      <c r="B15" s="43" t="s">
        <v>27</v>
      </c>
      <c r="C15" s="43" t="s">
        <v>28</v>
      </c>
      <c r="D15" s="65">
        <v>3</v>
      </c>
      <c r="E15" s="67">
        <v>21</v>
      </c>
      <c r="F15" s="65">
        <v>1</v>
      </c>
      <c r="G15" s="67">
        <v>18</v>
      </c>
      <c r="H15" s="54">
        <v>1</v>
      </c>
      <c r="I15" s="55">
        <v>18</v>
      </c>
      <c r="J15" s="65">
        <v>2</v>
      </c>
      <c r="K15" s="67">
        <v>16</v>
      </c>
      <c r="L15" s="53">
        <v>3</v>
      </c>
      <c r="M15" s="53">
        <v>4</v>
      </c>
      <c r="N15" s="53">
        <v>1</v>
      </c>
      <c r="O15" s="53">
        <v>3</v>
      </c>
      <c r="P15" s="56">
        <v>3</v>
      </c>
      <c r="Q15" s="53">
        <f t="shared" si="0"/>
        <v>14</v>
      </c>
      <c r="R15" s="70">
        <v>2</v>
      </c>
      <c r="S15" s="67">
        <v>8</v>
      </c>
      <c r="T15" s="53">
        <f t="shared" si="1"/>
        <v>81</v>
      </c>
      <c r="U15" s="251">
        <v>2</v>
      </c>
    </row>
    <row r="16" spans="1:21" s="3" customFormat="1" ht="24.75" customHeight="1">
      <c r="A16" s="41">
        <v>3</v>
      </c>
      <c r="B16" s="42" t="s">
        <v>16</v>
      </c>
      <c r="C16" s="42" t="s">
        <v>17</v>
      </c>
      <c r="D16" s="65">
        <v>2</v>
      </c>
      <c r="E16" s="67">
        <v>24</v>
      </c>
      <c r="F16" s="53">
        <v>9</v>
      </c>
      <c r="G16" s="67">
        <v>2</v>
      </c>
      <c r="H16" s="54">
        <v>3</v>
      </c>
      <c r="I16" s="55">
        <v>14</v>
      </c>
      <c r="J16" s="53">
        <v>4</v>
      </c>
      <c r="K16" s="67">
        <v>12</v>
      </c>
      <c r="L16" s="53">
        <v>5</v>
      </c>
      <c r="M16" s="53">
        <v>5</v>
      </c>
      <c r="N16" s="53">
        <v>2</v>
      </c>
      <c r="O16" s="53">
        <v>5</v>
      </c>
      <c r="P16" s="56">
        <v>1</v>
      </c>
      <c r="Q16" s="53">
        <f t="shared" si="0"/>
        <v>18</v>
      </c>
      <c r="R16" s="73">
        <v>4</v>
      </c>
      <c r="S16" s="67">
        <v>6</v>
      </c>
      <c r="T16" s="53">
        <f t="shared" si="1"/>
        <v>58</v>
      </c>
      <c r="U16" s="251">
        <v>3</v>
      </c>
    </row>
    <row r="17" spans="1:21" s="3" customFormat="1" ht="24.75" customHeight="1">
      <c r="A17" s="41">
        <v>4</v>
      </c>
      <c r="B17" s="43" t="s">
        <v>29</v>
      </c>
      <c r="C17" s="43" t="s">
        <v>3</v>
      </c>
      <c r="D17" s="53">
        <v>6</v>
      </c>
      <c r="E17" s="67">
        <v>12</v>
      </c>
      <c r="F17" s="65">
        <v>2</v>
      </c>
      <c r="G17" s="67">
        <v>16</v>
      </c>
      <c r="H17" s="58">
        <v>4</v>
      </c>
      <c r="I17" s="55">
        <v>12</v>
      </c>
      <c r="J17" s="53">
        <v>6</v>
      </c>
      <c r="K17" s="67">
        <v>8</v>
      </c>
      <c r="L17" s="53">
        <v>1</v>
      </c>
      <c r="M17" s="53">
        <v>1</v>
      </c>
      <c r="N17" s="53">
        <v>5</v>
      </c>
      <c r="O17" s="53">
        <v>1</v>
      </c>
      <c r="P17" s="56">
        <v>6</v>
      </c>
      <c r="Q17" s="53">
        <f t="shared" si="0"/>
        <v>14</v>
      </c>
      <c r="R17" s="70">
        <v>2</v>
      </c>
      <c r="S17" s="53">
        <v>8</v>
      </c>
      <c r="T17" s="53">
        <f t="shared" si="1"/>
        <v>56</v>
      </c>
      <c r="U17" s="251">
        <v>4</v>
      </c>
    </row>
    <row r="18" spans="1:21" s="3" customFormat="1" ht="24.75" customHeight="1">
      <c r="A18" s="41">
        <v>5</v>
      </c>
      <c r="B18" s="43" t="s">
        <v>6</v>
      </c>
      <c r="C18" s="43" t="s">
        <v>7</v>
      </c>
      <c r="D18" s="53">
        <v>4</v>
      </c>
      <c r="E18" s="67">
        <v>18</v>
      </c>
      <c r="F18" s="53">
        <v>4</v>
      </c>
      <c r="G18" s="67">
        <v>12</v>
      </c>
      <c r="H18" s="58">
        <v>5</v>
      </c>
      <c r="I18" s="55">
        <v>10</v>
      </c>
      <c r="J18" s="53">
        <v>5</v>
      </c>
      <c r="K18" s="67">
        <v>10</v>
      </c>
      <c r="L18" s="53">
        <v>7</v>
      </c>
      <c r="M18" s="53">
        <v>3</v>
      </c>
      <c r="N18" s="53">
        <v>7</v>
      </c>
      <c r="O18" s="53">
        <v>8</v>
      </c>
      <c r="P18" s="56">
        <v>5</v>
      </c>
      <c r="Q18" s="53">
        <f t="shared" si="0"/>
        <v>30</v>
      </c>
      <c r="R18" s="57">
        <v>6</v>
      </c>
      <c r="S18" s="67">
        <v>4</v>
      </c>
      <c r="T18" s="53">
        <f t="shared" si="1"/>
        <v>54</v>
      </c>
      <c r="U18" s="251">
        <v>5</v>
      </c>
    </row>
    <row r="19" spans="1:21" s="3" customFormat="1" ht="24.75" customHeight="1">
      <c r="A19" s="41">
        <v>6</v>
      </c>
      <c r="B19" s="43" t="s">
        <v>22</v>
      </c>
      <c r="C19" s="43" t="s">
        <v>23</v>
      </c>
      <c r="D19" s="53">
        <v>5</v>
      </c>
      <c r="E19" s="67">
        <v>15</v>
      </c>
      <c r="F19" s="53">
        <v>8</v>
      </c>
      <c r="G19" s="67">
        <v>4</v>
      </c>
      <c r="H19" s="58" t="s">
        <v>64</v>
      </c>
      <c r="I19" s="55">
        <v>0</v>
      </c>
      <c r="J19" s="65">
        <v>3</v>
      </c>
      <c r="K19" s="67">
        <v>14</v>
      </c>
      <c r="L19" s="53">
        <v>4</v>
      </c>
      <c r="M19" s="53">
        <v>8</v>
      </c>
      <c r="N19" s="53">
        <v>4</v>
      </c>
      <c r="O19" s="53">
        <v>4</v>
      </c>
      <c r="P19" s="56">
        <v>2</v>
      </c>
      <c r="Q19" s="53">
        <f t="shared" si="0"/>
        <v>22</v>
      </c>
      <c r="R19" s="57">
        <v>5</v>
      </c>
      <c r="S19" s="67">
        <v>5</v>
      </c>
      <c r="T19" s="53">
        <f t="shared" si="1"/>
        <v>38</v>
      </c>
      <c r="U19" s="251">
        <v>6</v>
      </c>
    </row>
    <row r="20" spans="1:21" s="3" customFormat="1" ht="24.75" customHeight="1">
      <c r="A20" s="41">
        <v>7</v>
      </c>
      <c r="B20" s="42" t="s">
        <v>20</v>
      </c>
      <c r="C20" s="43" t="s">
        <v>21</v>
      </c>
      <c r="D20" s="53">
        <v>7</v>
      </c>
      <c r="E20" s="67">
        <v>9</v>
      </c>
      <c r="F20" s="53">
        <v>7</v>
      </c>
      <c r="G20" s="67">
        <v>6</v>
      </c>
      <c r="H20" s="58">
        <v>6</v>
      </c>
      <c r="I20" s="55">
        <v>8</v>
      </c>
      <c r="J20" s="53">
        <v>7</v>
      </c>
      <c r="K20" s="67">
        <v>6</v>
      </c>
      <c r="L20" s="53">
        <v>6</v>
      </c>
      <c r="M20" s="53">
        <v>6</v>
      </c>
      <c r="N20" s="53">
        <v>6</v>
      </c>
      <c r="O20" s="53">
        <v>7</v>
      </c>
      <c r="P20" s="56">
        <v>8</v>
      </c>
      <c r="Q20" s="53">
        <f t="shared" si="0"/>
        <v>33</v>
      </c>
      <c r="R20" s="57">
        <v>7</v>
      </c>
      <c r="S20" s="67">
        <v>3</v>
      </c>
      <c r="T20" s="53">
        <f t="shared" si="1"/>
        <v>32</v>
      </c>
      <c r="U20" s="251">
        <v>7</v>
      </c>
    </row>
    <row r="21" spans="1:21" s="3" customFormat="1" ht="24.75" customHeight="1">
      <c r="A21" s="41">
        <v>8</v>
      </c>
      <c r="B21" s="43" t="s">
        <v>24</v>
      </c>
      <c r="C21" s="43" t="s">
        <v>1</v>
      </c>
      <c r="D21" s="53">
        <v>8</v>
      </c>
      <c r="E21" s="67">
        <v>6</v>
      </c>
      <c r="F21" s="53">
        <v>5</v>
      </c>
      <c r="G21" s="67">
        <v>10</v>
      </c>
      <c r="H21" s="58" t="s">
        <v>64</v>
      </c>
      <c r="I21" s="55">
        <v>0</v>
      </c>
      <c r="J21" s="53">
        <v>8</v>
      </c>
      <c r="K21" s="67">
        <v>4</v>
      </c>
      <c r="L21" s="53">
        <v>8</v>
      </c>
      <c r="M21" s="53">
        <v>7</v>
      </c>
      <c r="N21" s="53">
        <v>8</v>
      </c>
      <c r="O21" s="53">
        <v>9</v>
      </c>
      <c r="P21" s="56">
        <v>7</v>
      </c>
      <c r="Q21" s="53">
        <f t="shared" si="0"/>
        <v>39</v>
      </c>
      <c r="R21" s="57">
        <v>8</v>
      </c>
      <c r="S21" s="67">
        <v>2</v>
      </c>
      <c r="T21" s="53">
        <f t="shared" si="1"/>
        <v>22</v>
      </c>
      <c r="U21" s="251">
        <v>8</v>
      </c>
    </row>
    <row r="22" spans="1:21" s="3" customFormat="1" ht="24.75" customHeight="1" thickBot="1">
      <c r="A22" s="44">
        <v>9</v>
      </c>
      <c r="B22" s="45" t="s">
        <v>25</v>
      </c>
      <c r="C22" s="45" t="s">
        <v>26</v>
      </c>
      <c r="D22" s="59">
        <v>9</v>
      </c>
      <c r="E22" s="68">
        <v>3</v>
      </c>
      <c r="F22" s="59">
        <v>6</v>
      </c>
      <c r="G22" s="68">
        <v>8</v>
      </c>
      <c r="H22" s="60">
        <v>7</v>
      </c>
      <c r="I22" s="61">
        <v>6</v>
      </c>
      <c r="J22" s="59">
        <v>9</v>
      </c>
      <c r="K22" s="68">
        <v>2</v>
      </c>
      <c r="L22" s="59">
        <v>9</v>
      </c>
      <c r="M22" s="59">
        <v>9</v>
      </c>
      <c r="N22" s="59">
        <v>9</v>
      </c>
      <c r="O22" s="59">
        <v>6</v>
      </c>
      <c r="P22" s="62">
        <v>9</v>
      </c>
      <c r="Q22" s="53">
        <f t="shared" si="0"/>
        <v>42</v>
      </c>
      <c r="R22" s="74">
        <v>9</v>
      </c>
      <c r="S22" s="68">
        <v>1</v>
      </c>
      <c r="T22" s="53">
        <f t="shared" si="1"/>
        <v>20</v>
      </c>
      <c r="U22" s="252">
        <v>9</v>
      </c>
    </row>
    <row r="23" spans="2:21" s="3" customFormat="1" ht="15.75" thickBot="1">
      <c r="B23" s="350" t="s">
        <v>35</v>
      </c>
      <c r="C23" s="350"/>
      <c r="U23" s="249"/>
    </row>
    <row r="24" spans="1:21" s="3" customFormat="1" ht="24.75" customHeight="1" thickBot="1">
      <c r="A24" s="38">
        <v>1</v>
      </c>
      <c r="B24" s="46" t="s">
        <v>10</v>
      </c>
      <c r="C24" s="46" t="s">
        <v>11</v>
      </c>
      <c r="D24" s="64">
        <v>2</v>
      </c>
      <c r="E24" s="66">
        <v>27</v>
      </c>
      <c r="F24" s="64">
        <v>1</v>
      </c>
      <c r="G24" s="66">
        <v>20</v>
      </c>
      <c r="H24" s="50">
        <v>1</v>
      </c>
      <c r="I24" s="51">
        <v>20</v>
      </c>
      <c r="J24" s="49">
        <v>4</v>
      </c>
      <c r="K24" s="66">
        <v>14</v>
      </c>
      <c r="L24" s="49">
        <v>10</v>
      </c>
      <c r="M24" s="49">
        <v>4</v>
      </c>
      <c r="N24" s="49">
        <v>4</v>
      </c>
      <c r="O24" s="49">
        <v>3</v>
      </c>
      <c r="P24" s="49">
        <v>8</v>
      </c>
      <c r="Q24" s="53">
        <f aca="true" t="shared" si="2" ref="Q24:Q32">P24+O24+N24+M24+L24</f>
        <v>29</v>
      </c>
      <c r="R24" s="49">
        <v>7</v>
      </c>
      <c r="S24" s="66">
        <v>4</v>
      </c>
      <c r="T24" s="49">
        <f aca="true" t="shared" si="3" ref="T24:T33">S24+K24+I24+G24+E24</f>
        <v>85</v>
      </c>
      <c r="U24" s="250">
        <v>1</v>
      </c>
    </row>
    <row r="25" spans="1:21" s="3" customFormat="1" ht="24.75" customHeight="1">
      <c r="A25" s="41">
        <v>2</v>
      </c>
      <c r="B25" s="47" t="s">
        <v>18</v>
      </c>
      <c r="C25" s="47" t="s">
        <v>19</v>
      </c>
      <c r="D25" s="65">
        <v>1</v>
      </c>
      <c r="E25" s="67">
        <v>30</v>
      </c>
      <c r="F25" s="71">
        <v>7</v>
      </c>
      <c r="G25" s="67">
        <v>8</v>
      </c>
      <c r="H25" s="54">
        <v>2</v>
      </c>
      <c r="I25" s="55">
        <v>18</v>
      </c>
      <c r="J25" s="65">
        <v>2</v>
      </c>
      <c r="K25" s="67">
        <v>18</v>
      </c>
      <c r="L25" s="53">
        <v>1</v>
      </c>
      <c r="M25" s="53">
        <v>6</v>
      </c>
      <c r="N25" s="53">
        <v>1</v>
      </c>
      <c r="O25" s="53">
        <v>6</v>
      </c>
      <c r="P25" s="53">
        <v>2</v>
      </c>
      <c r="Q25" s="53">
        <f t="shared" si="2"/>
        <v>16</v>
      </c>
      <c r="R25" s="65">
        <v>2</v>
      </c>
      <c r="S25" s="67">
        <v>9</v>
      </c>
      <c r="T25" s="63">
        <f t="shared" si="3"/>
        <v>83</v>
      </c>
      <c r="U25" s="251">
        <v>2</v>
      </c>
    </row>
    <row r="26" spans="1:21" s="3" customFormat="1" ht="24.75" customHeight="1">
      <c r="A26" s="41">
        <v>3</v>
      </c>
      <c r="B26" s="47" t="s">
        <v>2</v>
      </c>
      <c r="C26" s="47" t="s">
        <v>3</v>
      </c>
      <c r="D26" s="65">
        <v>3</v>
      </c>
      <c r="E26" s="67">
        <v>24</v>
      </c>
      <c r="F26" s="65">
        <v>2</v>
      </c>
      <c r="G26" s="67">
        <v>18</v>
      </c>
      <c r="H26" s="58">
        <v>6</v>
      </c>
      <c r="I26" s="55">
        <v>10</v>
      </c>
      <c r="J26" s="53">
        <v>5</v>
      </c>
      <c r="K26" s="67">
        <v>12</v>
      </c>
      <c r="L26" s="53">
        <v>4</v>
      </c>
      <c r="M26" s="53">
        <v>7</v>
      </c>
      <c r="N26" s="53">
        <v>3</v>
      </c>
      <c r="O26" s="53">
        <v>4</v>
      </c>
      <c r="P26" s="53">
        <v>9</v>
      </c>
      <c r="Q26" s="53">
        <f t="shared" si="2"/>
        <v>27</v>
      </c>
      <c r="R26" s="53">
        <v>5</v>
      </c>
      <c r="S26" s="67">
        <v>6</v>
      </c>
      <c r="T26" s="53">
        <f t="shared" si="3"/>
        <v>70</v>
      </c>
      <c r="U26" s="251">
        <v>3</v>
      </c>
    </row>
    <row r="27" spans="1:21" s="3" customFormat="1" ht="24.75" customHeight="1">
      <c r="A27" s="41">
        <v>4</v>
      </c>
      <c r="B27" s="47" t="s">
        <v>8</v>
      </c>
      <c r="C27" s="47" t="s">
        <v>9</v>
      </c>
      <c r="D27" s="53">
        <v>4</v>
      </c>
      <c r="E27" s="67">
        <v>21</v>
      </c>
      <c r="F27" s="71">
        <v>5</v>
      </c>
      <c r="G27" s="67">
        <v>12</v>
      </c>
      <c r="H27" s="58" t="s">
        <v>64</v>
      </c>
      <c r="I27" s="55">
        <v>0</v>
      </c>
      <c r="J27" s="65">
        <v>1</v>
      </c>
      <c r="K27" s="67">
        <v>20</v>
      </c>
      <c r="L27" s="53">
        <v>2</v>
      </c>
      <c r="M27" s="53">
        <v>1</v>
      </c>
      <c r="N27" s="53">
        <v>2</v>
      </c>
      <c r="O27" s="53">
        <v>1</v>
      </c>
      <c r="P27" s="53">
        <v>5</v>
      </c>
      <c r="Q27" s="53">
        <f t="shared" si="2"/>
        <v>11</v>
      </c>
      <c r="R27" s="65">
        <v>1</v>
      </c>
      <c r="S27" s="67">
        <v>10</v>
      </c>
      <c r="T27" s="53">
        <f t="shared" si="3"/>
        <v>63</v>
      </c>
      <c r="U27" s="251">
        <v>4</v>
      </c>
    </row>
    <row r="28" spans="1:21" s="3" customFormat="1" ht="24.75" customHeight="1">
      <c r="A28" s="41">
        <v>5</v>
      </c>
      <c r="B28" s="47" t="s">
        <v>0</v>
      </c>
      <c r="C28" s="47" t="s">
        <v>1</v>
      </c>
      <c r="D28" s="53">
        <v>5</v>
      </c>
      <c r="E28" s="67">
        <v>18</v>
      </c>
      <c r="F28" s="65">
        <v>3</v>
      </c>
      <c r="G28" s="67">
        <v>16</v>
      </c>
      <c r="H28" s="54">
        <v>3</v>
      </c>
      <c r="I28" s="55">
        <v>16</v>
      </c>
      <c r="J28" s="53">
        <v>8</v>
      </c>
      <c r="K28" s="67">
        <v>6</v>
      </c>
      <c r="L28" s="53">
        <v>6</v>
      </c>
      <c r="M28" s="53">
        <v>10</v>
      </c>
      <c r="N28" s="53">
        <v>9</v>
      </c>
      <c r="O28" s="53">
        <v>9</v>
      </c>
      <c r="P28" s="53">
        <v>7</v>
      </c>
      <c r="Q28" s="53">
        <f t="shared" si="2"/>
        <v>41</v>
      </c>
      <c r="R28" s="53">
        <v>10</v>
      </c>
      <c r="S28" s="67">
        <v>1</v>
      </c>
      <c r="T28" s="53">
        <f t="shared" si="3"/>
        <v>57</v>
      </c>
      <c r="U28" s="251">
        <v>5</v>
      </c>
    </row>
    <row r="29" spans="1:21" s="3" customFormat="1" ht="24.75" customHeight="1">
      <c r="A29" s="41">
        <v>6</v>
      </c>
      <c r="B29" s="47" t="s">
        <v>16</v>
      </c>
      <c r="C29" s="47" t="s">
        <v>17</v>
      </c>
      <c r="D29" s="53">
        <v>6</v>
      </c>
      <c r="E29" s="67">
        <v>15</v>
      </c>
      <c r="F29" s="71">
        <v>6</v>
      </c>
      <c r="G29" s="67">
        <v>10</v>
      </c>
      <c r="H29" s="58" t="s">
        <v>64</v>
      </c>
      <c r="I29" s="55">
        <v>0</v>
      </c>
      <c r="J29" s="65">
        <v>3</v>
      </c>
      <c r="K29" s="67">
        <v>16</v>
      </c>
      <c r="L29" s="53">
        <v>5</v>
      </c>
      <c r="M29" s="53">
        <v>2</v>
      </c>
      <c r="N29" s="53">
        <v>6</v>
      </c>
      <c r="O29" s="53">
        <v>8</v>
      </c>
      <c r="P29" s="53">
        <v>4</v>
      </c>
      <c r="Q29" s="53">
        <f t="shared" si="2"/>
        <v>25</v>
      </c>
      <c r="R29" s="53">
        <v>4</v>
      </c>
      <c r="S29" s="67">
        <v>7</v>
      </c>
      <c r="T29" s="53">
        <f t="shared" si="3"/>
        <v>48</v>
      </c>
      <c r="U29" s="251">
        <v>6</v>
      </c>
    </row>
    <row r="30" spans="1:21" s="3" customFormat="1" ht="24.75" customHeight="1">
      <c r="A30" s="41">
        <v>7</v>
      </c>
      <c r="B30" s="47" t="s">
        <v>14</v>
      </c>
      <c r="C30" s="47" t="s">
        <v>15</v>
      </c>
      <c r="D30" s="53">
        <v>7</v>
      </c>
      <c r="E30" s="67">
        <v>12</v>
      </c>
      <c r="F30" s="71">
        <v>4</v>
      </c>
      <c r="G30" s="67">
        <v>14</v>
      </c>
      <c r="H30" s="58">
        <v>7</v>
      </c>
      <c r="I30" s="55">
        <v>8</v>
      </c>
      <c r="J30" s="53">
        <v>7</v>
      </c>
      <c r="K30" s="67">
        <v>8</v>
      </c>
      <c r="L30" s="53">
        <v>9</v>
      </c>
      <c r="M30" s="53">
        <v>5</v>
      </c>
      <c r="N30" s="53">
        <v>8</v>
      </c>
      <c r="O30" s="53">
        <v>10</v>
      </c>
      <c r="P30" s="53">
        <v>6</v>
      </c>
      <c r="Q30" s="53">
        <f t="shared" si="2"/>
        <v>38</v>
      </c>
      <c r="R30" s="53">
        <v>8</v>
      </c>
      <c r="S30" s="67">
        <v>3</v>
      </c>
      <c r="T30" s="53">
        <f t="shared" si="3"/>
        <v>45</v>
      </c>
      <c r="U30" s="251">
        <v>7</v>
      </c>
    </row>
    <row r="31" spans="1:21" s="3" customFormat="1" ht="24.75" customHeight="1">
      <c r="A31" s="41">
        <v>8</v>
      </c>
      <c r="B31" s="47" t="s">
        <v>12</v>
      </c>
      <c r="C31" s="47" t="s">
        <v>13</v>
      </c>
      <c r="D31" s="53">
        <v>8</v>
      </c>
      <c r="E31" s="67">
        <v>9</v>
      </c>
      <c r="F31" s="71">
        <v>9</v>
      </c>
      <c r="G31" s="67">
        <v>4</v>
      </c>
      <c r="H31" s="58">
        <v>5</v>
      </c>
      <c r="I31" s="55">
        <v>12</v>
      </c>
      <c r="J31" s="53">
        <v>6</v>
      </c>
      <c r="K31" s="67">
        <v>10</v>
      </c>
      <c r="L31" s="53">
        <v>3</v>
      </c>
      <c r="M31" s="53">
        <v>8</v>
      </c>
      <c r="N31" s="53">
        <v>5</v>
      </c>
      <c r="O31" s="53">
        <v>2</v>
      </c>
      <c r="P31" s="53">
        <v>1</v>
      </c>
      <c r="Q31" s="53">
        <f t="shared" si="2"/>
        <v>19</v>
      </c>
      <c r="R31" s="65">
        <v>3</v>
      </c>
      <c r="S31" s="67">
        <v>8</v>
      </c>
      <c r="T31" s="53">
        <f t="shared" si="3"/>
        <v>43</v>
      </c>
      <c r="U31" s="251">
        <v>8</v>
      </c>
    </row>
    <row r="32" spans="1:21" s="3" customFormat="1" ht="24.75" customHeight="1">
      <c r="A32" s="41">
        <v>9</v>
      </c>
      <c r="B32" s="47" t="s">
        <v>6</v>
      </c>
      <c r="C32" s="47" t="s">
        <v>7</v>
      </c>
      <c r="D32" s="53">
        <v>9</v>
      </c>
      <c r="E32" s="67">
        <v>6</v>
      </c>
      <c r="F32" s="71">
        <v>10</v>
      </c>
      <c r="G32" s="67">
        <v>2</v>
      </c>
      <c r="H32" s="58">
        <v>4</v>
      </c>
      <c r="I32" s="55">
        <v>14</v>
      </c>
      <c r="J32" s="53">
        <v>9</v>
      </c>
      <c r="K32" s="67">
        <v>4</v>
      </c>
      <c r="L32" s="53">
        <v>8</v>
      </c>
      <c r="M32" s="53">
        <v>3</v>
      </c>
      <c r="N32" s="53">
        <v>7</v>
      </c>
      <c r="O32" s="53">
        <v>7</v>
      </c>
      <c r="P32" s="53">
        <v>3</v>
      </c>
      <c r="Q32" s="53">
        <f t="shared" si="2"/>
        <v>28</v>
      </c>
      <c r="R32" s="53">
        <v>6</v>
      </c>
      <c r="S32" s="67">
        <v>5</v>
      </c>
      <c r="T32" s="53">
        <f t="shared" si="3"/>
        <v>31</v>
      </c>
      <c r="U32" s="251">
        <v>9</v>
      </c>
    </row>
    <row r="33" spans="1:21" s="3" customFormat="1" ht="24.75" customHeight="1" thickBot="1">
      <c r="A33" s="44">
        <v>10</v>
      </c>
      <c r="B33" s="48" t="s">
        <v>4</v>
      </c>
      <c r="C33" s="48" t="s">
        <v>67</v>
      </c>
      <c r="D33" s="59">
        <v>10</v>
      </c>
      <c r="E33" s="68">
        <v>3</v>
      </c>
      <c r="F33" s="72">
        <v>8</v>
      </c>
      <c r="G33" s="68">
        <v>6</v>
      </c>
      <c r="H33" s="60">
        <v>8</v>
      </c>
      <c r="I33" s="61">
        <v>6</v>
      </c>
      <c r="J33" s="59">
        <v>10</v>
      </c>
      <c r="K33" s="68">
        <v>2</v>
      </c>
      <c r="L33" s="59">
        <v>7</v>
      </c>
      <c r="M33" s="59">
        <v>9</v>
      </c>
      <c r="N33" s="59">
        <v>10</v>
      </c>
      <c r="O33" s="59">
        <v>5</v>
      </c>
      <c r="P33" s="59">
        <v>9</v>
      </c>
      <c r="Q33" s="53">
        <v>41</v>
      </c>
      <c r="R33" s="59">
        <v>9</v>
      </c>
      <c r="S33" s="68">
        <v>2</v>
      </c>
      <c r="T33" s="53">
        <f t="shared" si="3"/>
        <v>19</v>
      </c>
      <c r="U33" s="252">
        <v>10</v>
      </c>
    </row>
    <row r="34" s="3" customFormat="1" ht="15">
      <c r="U34" s="249"/>
    </row>
    <row r="35" spans="2:21" s="3" customFormat="1" ht="15">
      <c r="B35" s="338" t="s">
        <v>263</v>
      </c>
      <c r="C35" s="338"/>
      <c r="D35" s="338"/>
      <c r="E35" s="338"/>
      <c r="F35" s="338"/>
      <c r="G35" s="338"/>
      <c r="H35" s="338"/>
      <c r="I35" s="338"/>
      <c r="J35" s="338"/>
      <c r="U35" s="249"/>
    </row>
    <row r="36" ht="15.75" customHeight="1"/>
  </sheetData>
  <sheetProtection/>
  <mergeCells count="27">
    <mergeCell ref="L9:Q10"/>
    <mergeCell ref="A9:A12"/>
    <mergeCell ref="H9:I10"/>
    <mergeCell ref="A4:R4"/>
    <mergeCell ref="R5:U5"/>
    <mergeCell ref="R6:U6"/>
    <mergeCell ref="R7:U7"/>
    <mergeCell ref="R11:S11"/>
    <mergeCell ref="D9:E10"/>
    <mergeCell ref="F9:G10"/>
    <mergeCell ref="B23:C23"/>
    <mergeCell ref="B11:B12"/>
    <mergeCell ref="J9:K10"/>
    <mergeCell ref="J11:K11"/>
    <mergeCell ref="C9:C10"/>
    <mergeCell ref="B13:C13"/>
    <mergeCell ref="H11:I11"/>
    <mergeCell ref="R9:S10"/>
    <mergeCell ref="R8:U8"/>
    <mergeCell ref="B35:J35"/>
    <mergeCell ref="A1:T1"/>
    <mergeCell ref="A2:T2"/>
    <mergeCell ref="T9:T12"/>
    <mergeCell ref="U9:U12"/>
    <mergeCell ref="C11:C12"/>
    <mergeCell ref="D11:E11"/>
    <mergeCell ref="F11:G11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66"/>
  </sheetPr>
  <dimension ref="A1:U37"/>
  <sheetViews>
    <sheetView zoomScalePageLayoutView="0" workbookViewId="0" topLeftCell="A1">
      <selection activeCell="A38" sqref="A38"/>
    </sheetView>
  </sheetViews>
  <sheetFormatPr defaultColWidth="9.140625" defaultRowHeight="15"/>
  <cols>
    <col min="2" max="2" width="23.7109375" style="0" customWidth="1"/>
    <col min="3" max="3" width="18.8515625" style="0" customWidth="1"/>
  </cols>
  <sheetData>
    <row r="1" spans="1:21" ht="26.25" customHeight="1">
      <c r="A1" s="282" t="s">
        <v>138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</row>
    <row r="2" spans="1:21" ht="30" customHeight="1">
      <c r="A2" s="273" t="s">
        <v>139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</row>
    <row r="3" spans="1:21" ht="30" customHeight="1">
      <c r="A3" s="272" t="s">
        <v>140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</row>
    <row r="4" spans="1:21" ht="13.5" customHeight="1">
      <c r="A4" s="273" t="s">
        <v>141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</row>
    <row r="5" spans="1:21" ht="30" customHeight="1" thickBot="1">
      <c r="A5" s="2" t="s">
        <v>37</v>
      </c>
      <c r="B5" s="82"/>
      <c r="C5" s="82"/>
      <c r="D5" s="82"/>
      <c r="E5" s="82"/>
      <c r="F5" s="82"/>
      <c r="G5" s="82"/>
      <c r="P5" s="274" t="s">
        <v>38</v>
      </c>
      <c r="Q5" s="274"/>
      <c r="R5" s="275"/>
      <c r="S5" s="275"/>
      <c r="T5" s="275"/>
      <c r="U5" s="275"/>
    </row>
    <row r="6" spans="1:21" ht="30" customHeight="1">
      <c r="A6" s="276" t="s">
        <v>142</v>
      </c>
      <c r="B6" s="278" t="s">
        <v>31</v>
      </c>
      <c r="C6" s="280" t="s">
        <v>32</v>
      </c>
      <c r="D6" s="266" t="s">
        <v>143</v>
      </c>
      <c r="E6" s="267"/>
      <c r="F6" s="266" t="s">
        <v>144</v>
      </c>
      <c r="G6" s="267"/>
      <c r="H6" s="266" t="s">
        <v>145</v>
      </c>
      <c r="I6" s="267"/>
      <c r="J6" s="266" t="s">
        <v>146</v>
      </c>
      <c r="K6" s="267"/>
      <c r="L6" s="266" t="s">
        <v>147</v>
      </c>
      <c r="M6" s="267"/>
      <c r="N6" s="266" t="s">
        <v>148</v>
      </c>
      <c r="O6" s="267"/>
      <c r="P6" s="266" t="s">
        <v>149</v>
      </c>
      <c r="Q6" s="267"/>
      <c r="R6" s="268" t="s">
        <v>150</v>
      </c>
      <c r="S6" s="270" t="s">
        <v>151</v>
      </c>
      <c r="T6" s="270" t="s">
        <v>48</v>
      </c>
      <c r="U6" s="263" t="s">
        <v>43</v>
      </c>
    </row>
    <row r="7" spans="1:21" ht="30" customHeight="1">
      <c r="A7" s="277"/>
      <c r="B7" s="279"/>
      <c r="C7" s="281"/>
      <c r="D7" s="83" t="s">
        <v>152</v>
      </c>
      <c r="E7" s="84" t="s">
        <v>153</v>
      </c>
      <c r="F7" s="83" t="s">
        <v>152</v>
      </c>
      <c r="G7" s="84" t="s">
        <v>153</v>
      </c>
      <c r="H7" s="83" t="s">
        <v>152</v>
      </c>
      <c r="I7" s="84" t="s">
        <v>153</v>
      </c>
      <c r="J7" s="83" t="s">
        <v>152</v>
      </c>
      <c r="K7" s="84" t="s">
        <v>153</v>
      </c>
      <c r="L7" s="83" t="s">
        <v>152</v>
      </c>
      <c r="M7" s="84" t="s">
        <v>153</v>
      </c>
      <c r="N7" s="83" t="s">
        <v>152</v>
      </c>
      <c r="O7" s="84" t="s">
        <v>153</v>
      </c>
      <c r="P7" s="83" t="s">
        <v>152</v>
      </c>
      <c r="Q7" s="84" t="s">
        <v>153</v>
      </c>
      <c r="R7" s="269"/>
      <c r="S7" s="271"/>
      <c r="T7" s="271"/>
      <c r="U7" s="264"/>
    </row>
    <row r="8" spans="1:21" ht="30" customHeight="1">
      <c r="A8" s="85">
        <v>1</v>
      </c>
      <c r="B8" s="86" t="s">
        <v>29</v>
      </c>
      <c r="C8" s="87" t="s">
        <v>3</v>
      </c>
      <c r="D8" s="88">
        <v>15</v>
      </c>
      <c r="E8" s="89">
        <v>5</v>
      </c>
      <c r="F8" s="88">
        <v>23</v>
      </c>
      <c r="G8" s="89">
        <v>8.33</v>
      </c>
      <c r="H8" s="90">
        <v>27</v>
      </c>
      <c r="I8" s="91">
        <v>8.83</v>
      </c>
      <c r="J8" s="92">
        <v>28</v>
      </c>
      <c r="K8" s="93">
        <v>8.83</v>
      </c>
      <c r="L8" s="92">
        <v>30</v>
      </c>
      <c r="M8" s="93">
        <v>8.83</v>
      </c>
      <c r="N8" s="92">
        <v>30</v>
      </c>
      <c r="O8" s="93">
        <v>9.83</v>
      </c>
      <c r="P8" s="92">
        <v>28</v>
      </c>
      <c r="Q8" s="93">
        <v>9.5</v>
      </c>
      <c r="R8" s="94">
        <f aca="true" t="shared" si="0" ref="R8:S16">P8+N8+L8+J8+H8+F8+D8</f>
        <v>181</v>
      </c>
      <c r="S8" s="95">
        <f t="shared" si="0"/>
        <v>59.14999999999999</v>
      </c>
      <c r="T8" s="96">
        <f>R8+S8</f>
        <v>240.14999999999998</v>
      </c>
      <c r="U8" s="97">
        <v>1</v>
      </c>
    </row>
    <row r="9" spans="1:21" ht="30" customHeight="1">
      <c r="A9" s="85">
        <v>2</v>
      </c>
      <c r="B9" s="6" t="s">
        <v>18</v>
      </c>
      <c r="C9" s="87" t="s">
        <v>19</v>
      </c>
      <c r="D9" s="88">
        <v>15</v>
      </c>
      <c r="E9" s="89">
        <v>4.67</v>
      </c>
      <c r="F9" s="88">
        <v>27</v>
      </c>
      <c r="G9" s="89">
        <v>7.3</v>
      </c>
      <c r="H9" s="90">
        <v>29</v>
      </c>
      <c r="I9" s="91">
        <v>8</v>
      </c>
      <c r="J9" s="92">
        <v>26</v>
      </c>
      <c r="K9" s="93">
        <v>7.16</v>
      </c>
      <c r="L9" s="92">
        <v>23</v>
      </c>
      <c r="M9" s="93">
        <v>6.5</v>
      </c>
      <c r="N9" s="92">
        <v>30</v>
      </c>
      <c r="O9" s="93">
        <v>9.67</v>
      </c>
      <c r="P9" s="92">
        <v>28</v>
      </c>
      <c r="Q9" s="93">
        <v>7.67</v>
      </c>
      <c r="R9" s="94">
        <f t="shared" si="0"/>
        <v>178</v>
      </c>
      <c r="S9" s="95">
        <f t="shared" si="0"/>
        <v>50.97</v>
      </c>
      <c r="T9" s="96">
        <f aca="true" t="shared" si="1" ref="T9:T16">R9+S9</f>
        <v>228.97</v>
      </c>
      <c r="U9" s="97">
        <v>2</v>
      </c>
    </row>
    <row r="10" spans="1:21" ht="25.5" customHeight="1">
      <c r="A10" s="85">
        <v>3</v>
      </c>
      <c r="B10" s="86" t="s">
        <v>27</v>
      </c>
      <c r="C10" s="87" t="s">
        <v>28</v>
      </c>
      <c r="D10" s="88">
        <v>15</v>
      </c>
      <c r="E10" s="89">
        <v>4.57</v>
      </c>
      <c r="F10" s="88">
        <v>28</v>
      </c>
      <c r="G10" s="89">
        <v>8.17</v>
      </c>
      <c r="H10" s="90">
        <v>21</v>
      </c>
      <c r="I10" s="91">
        <v>5.17</v>
      </c>
      <c r="J10" s="92">
        <v>30</v>
      </c>
      <c r="K10" s="93">
        <v>8</v>
      </c>
      <c r="L10" s="92">
        <v>26</v>
      </c>
      <c r="M10" s="93">
        <v>8.33</v>
      </c>
      <c r="N10" s="92">
        <v>30</v>
      </c>
      <c r="O10" s="93">
        <v>8.67</v>
      </c>
      <c r="P10" s="92">
        <v>27</v>
      </c>
      <c r="Q10" s="93">
        <v>5.67</v>
      </c>
      <c r="R10" s="94">
        <f t="shared" si="0"/>
        <v>177</v>
      </c>
      <c r="S10" s="95">
        <f t="shared" si="0"/>
        <v>48.580000000000005</v>
      </c>
      <c r="T10" s="96">
        <f t="shared" si="1"/>
        <v>225.58</v>
      </c>
      <c r="U10" s="97">
        <v>3</v>
      </c>
    </row>
    <row r="11" spans="1:21" ht="30" customHeight="1">
      <c r="A11" s="85">
        <v>4</v>
      </c>
      <c r="B11" s="86" t="s">
        <v>22</v>
      </c>
      <c r="C11" s="87" t="s">
        <v>23</v>
      </c>
      <c r="D11" s="88">
        <v>15</v>
      </c>
      <c r="E11" s="89">
        <v>4.71</v>
      </c>
      <c r="F11" s="88">
        <v>22</v>
      </c>
      <c r="G11" s="89">
        <v>5.57</v>
      </c>
      <c r="H11" s="90">
        <v>28</v>
      </c>
      <c r="I11" s="91">
        <v>9</v>
      </c>
      <c r="J11" s="92">
        <v>28</v>
      </c>
      <c r="K11" s="93">
        <v>7.14</v>
      </c>
      <c r="L11" s="92">
        <v>20</v>
      </c>
      <c r="M11" s="93">
        <v>4.42</v>
      </c>
      <c r="N11" s="92">
        <v>30</v>
      </c>
      <c r="O11" s="93">
        <v>9.85</v>
      </c>
      <c r="P11" s="92">
        <v>25</v>
      </c>
      <c r="Q11" s="93">
        <v>7.71</v>
      </c>
      <c r="R11" s="94">
        <f t="shared" si="0"/>
        <v>168</v>
      </c>
      <c r="S11" s="95">
        <f t="shared" si="0"/>
        <v>48.4</v>
      </c>
      <c r="T11" s="96">
        <f t="shared" si="1"/>
        <v>216.4</v>
      </c>
      <c r="U11" s="97">
        <v>4</v>
      </c>
    </row>
    <row r="12" spans="1:21" ht="30" customHeight="1">
      <c r="A12" s="85">
        <v>5</v>
      </c>
      <c r="B12" s="6" t="s">
        <v>16</v>
      </c>
      <c r="C12" s="98" t="s">
        <v>17</v>
      </c>
      <c r="D12" s="99">
        <v>15</v>
      </c>
      <c r="E12" s="100">
        <v>4.83</v>
      </c>
      <c r="F12" s="99">
        <v>22</v>
      </c>
      <c r="G12" s="100">
        <v>6.16</v>
      </c>
      <c r="H12" s="90">
        <v>22</v>
      </c>
      <c r="I12" s="91">
        <v>7</v>
      </c>
      <c r="J12" s="92">
        <v>26</v>
      </c>
      <c r="K12" s="93">
        <v>7.5</v>
      </c>
      <c r="L12" s="92">
        <v>27</v>
      </c>
      <c r="M12" s="93">
        <v>6.83</v>
      </c>
      <c r="N12" s="92">
        <v>30</v>
      </c>
      <c r="O12" s="93">
        <v>8.5</v>
      </c>
      <c r="P12" s="92">
        <v>26</v>
      </c>
      <c r="Q12" s="93">
        <v>7.5</v>
      </c>
      <c r="R12" s="94">
        <f t="shared" si="0"/>
        <v>168</v>
      </c>
      <c r="S12" s="95">
        <f t="shared" si="0"/>
        <v>48.31999999999999</v>
      </c>
      <c r="T12" s="96">
        <f t="shared" si="1"/>
        <v>216.32</v>
      </c>
      <c r="U12" s="97">
        <v>5</v>
      </c>
    </row>
    <row r="13" spans="1:21" ht="30" customHeight="1">
      <c r="A13" s="85">
        <v>6</v>
      </c>
      <c r="B13" s="86" t="s">
        <v>25</v>
      </c>
      <c r="C13" s="87" t="s">
        <v>26</v>
      </c>
      <c r="D13" s="88">
        <v>15</v>
      </c>
      <c r="E13" s="89">
        <v>5</v>
      </c>
      <c r="F13" s="88">
        <v>28</v>
      </c>
      <c r="G13" s="89">
        <v>8.33</v>
      </c>
      <c r="H13" s="90">
        <v>29</v>
      </c>
      <c r="I13" s="91">
        <v>8.5</v>
      </c>
      <c r="J13" s="92">
        <v>25</v>
      </c>
      <c r="K13" s="93">
        <v>7</v>
      </c>
      <c r="L13" s="92">
        <v>23</v>
      </c>
      <c r="M13" s="93">
        <v>7</v>
      </c>
      <c r="N13" s="92">
        <v>18</v>
      </c>
      <c r="O13" s="93">
        <v>5.67</v>
      </c>
      <c r="P13" s="92">
        <v>26</v>
      </c>
      <c r="Q13" s="93">
        <v>8.17</v>
      </c>
      <c r="R13" s="94">
        <f t="shared" si="0"/>
        <v>164</v>
      </c>
      <c r="S13" s="95">
        <f t="shared" si="0"/>
        <v>49.67</v>
      </c>
      <c r="T13" s="96">
        <f t="shared" si="1"/>
        <v>213.67000000000002</v>
      </c>
      <c r="U13" s="97">
        <v>6</v>
      </c>
    </row>
    <row r="14" spans="1:21" ht="30" customHeight="1">
      <c r="A14" s="85">
        <v>7</v>
      </c>
      <c r="B14" s="6" t="s">
        <v>20</v>
      </c>
      <c r="C14" s="87" t="s">
        <v>21</v>
      </c>
      <c r="D14" s="88">
        <v>15</v>
      </c>
      <c r="E14" s="89">
        <v>5</v>
      </c>
      <c r="F14" s="88">
        <v>24</v>
      </c>
      <c r="G14" s="89">
        <v>9.5</v>
      </c>
      <c r="H14" s="90">
        <v>22</v>
      </c>
      <c r="I14" s="91">
        <v>7.83</v>
      </c>
      <c r="J14" s="92">
        <v>24</v>
      </c>
      <c r="K14" s="93">
        <v>6.5</v>
      </c>
      <c r="L14" s="92">
        <v>20</v>
      </c>
      <c r="M14" s="93">
        <v>6.17</v>
      </c>
      <c r="N14" s="92">
        <v>30</v>
      </c>
      <c r="O14" s="93">
        <v>10.17</v>
      </c>
      <c r="P14" s="92">
        <v>18</v>
      </c>
      <c r="Q14" s="93">
        <v>5.5</v>
      </c>
      <c r="R14" s="94">
        <f t="shared" si="0"/>
        <v>153</v>
      </c>
      <c r="S14" s="95">
        <f t="shared" si="0"/>
        <v>50.67</v>
      </c>
      <c r="T14" s="96">
        <f t="shared" si="1"/>
        <v>203.67000000000002</v>
      </c>
      <c r="U14" s="97">
        <v>7</v>
      </c>
    </row>
    <row r="15" spans="1:21" ht="30" customHeight="1">
      <c r="A15" s="85">
        <v>8</v>
      </c>
      <c r="B15" s="86" t="s">
        <v>6</v>
      </c>
      <c r="C15" s="87" t="s">
        <v>7</v>
      </c>
      <c r="D15" s="88">
        <v>15</v>
      </c>
      <c r="E15" s="89">
        <v>4.83</v>
      </c>
      <c r="F15" s="88">
        <v>25</v>
      </c>
      <c r="G15" s="89">
        <v>6.33</v>
      </c>
      <c r="H15" s="90">
        <v>22</v>
      </c>
      <c r="I15" s="91">
        <v>6.33</v>
      </c>
      <c r="J15" s="92">
        <v>20</v>
      </c>
      <c r="K15" s="93">
        <v>5.5</v>
      </c>
      <c r="L15" s="92">
        <v>18</v>
      </c>
      <c r="M15" s="93">
        <v>4.67</v>
      </c>
      <c r="N15" s="92">
        <v>30</v>
      </c>
      <c r="O15" s="93">
        <v>9.83</v>
      </c>
      <c r="P15" s="92">
        <v>19</v>
      </c>
      <c r="Q15" s="93">
        <v>3.67</v>
      </c>
      <c r="R15" s="94">
        <f t="shared" si="0"/>
        <v>149</v>
      </c>
      <c r="S15" s="95">
        <f t="shared" si="0"/>
        <v>41.16</v>
      </c>
      <c r="T15" s="96">
        <f t="shared" si="1"/>
        <v>190.16</v>
      </c>
      <c r="U15" s="97">
        <v>8</v>
      </c>
    </row>
    <row r="16" spans="1:21" ht="30" customHeight="1" thickBot="1">
      <c r="A16" s="96">
        <v>9</v>
      </c>
      <c r="B16" s="86" t="s">
        <v>24</v>
      </c>
      <c r="C16" s="87" t="s">
        <v>1</v>
      </c>
      <c r="D16" s="101">
        <v>15</v>
      </c>
      <c r="E16" s="102">
        <v>4.5</v>
      </c>
      <c r="F16" s="101">
        <v>20</v>
      </c>
      <c r="G16" s="102">
        <v>4</v>
      </c>
      <c r="H16" s="103">
        <v>19</v>
      </c>
      <c r="I16" s="104">
        <v>2.67</v>
      </c>
      <c r="J16" s="105">
        <v>21</v>
      </c>
      <c r="K16" s="106">
        <v>3.83</v>
      </c>
      <c r="L16" s="105">
        <v>19</v>
      </c>
      <c r="M16" s="106">
        <v>4.33</v>
      </c>
      <c r="N16" s="105">
        <v>28</v>
      </c>
      <c r="O16" s="106">
        <v>7.83</v>
      </c>
      <c r="P16" s="105">
        <v>17</v>
      </c>
      <c r="Q16" s="106">
        <v>3</v>
      </c>
      <c r="R16" s="94">
        <f t="shared" si="0"/>
        <v>139</v>
      </c>
      <c r="S16" s="95">
        <f t="shared" si="0"/>
        <v>30.160000000000004</v>
      </c>
      <c r="T16" s="96">
        <f t="shared" si="1"/>
        <v>169.16</v>
      </c>
      <c r="U16" s="97">
        <v>9</v>
      </c>
    </row>
    <row r="17" spans="1:21" ht="30" customHeight="1">
      <c r="A17" s="107"/>
      <c r="B17" s="108"/>
      <c r="C17" s="108"/>
      <c r="D17" s="108"/>
      <c r="E17" s="108"/>
      <c r="F17" s="108"/>
      <c r="G17" s="108"/>
      <c r="H17" s="109"/>
      <c r="I17" s="109"/>
      <c r="J17" s="110"/>
      <c r="K17" s="110"/>
      <c r="L17" s="107"/>
      <c r="M17" s="107"/>
      <c r="N17" s="107"/>
      <c r="O17" s="107"/>
      <c r="P17" s="107"/>
      <c r="Q17" s="107"/>
      <c r="R17" s="107"/>
      <c r="S17" s="107"/>
      <c r="T17" s="111"/>
      <c r="U17" s="111"/>
    </row>
    <row r="18" spans="1:21" ht="30" customHeight="1">
      <c r="A18" s="265" t="s">
        <v>154</v>
      </c>
      <c r="B18" s="265"/>
      <c r="C18" s="265"/>
      <c r="D18" s="265"/>
      <c r="E18" s="265"/>
      <c r="F18" s="265"/>
      <c r="G18" s="265"/>
      <c r="H18" s="112"/>
      <c r="I18" s="112"/>
      <c r="J18" s="113"/>
      <c r="K18" s="114" t="s">
        <v>155</v>
      </c>
      <c r="L18" s="114"/>
      <c r="M18" s="114"/>
      <c r="N18" s="107"/>
      <c r="O18" s="107"/>
      <c r="P18" s="107"/>
      <c r="Q18" s="107"/>
      <c r="R18" s="107"/>
      <c r="S18" s="107"/>
      <c r="T18" s="111"/>
      <c r="U18" s="111"/>
    </row>
    <row r="19" spans="1:21" ht="27.75" customHeight="1">
      <c r="A19" s="282" t="s">
        <v>138</v>
      </c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</row>
    <row r="20" spans="1:21" ht="30" customHeight="1">
      <c r="A20" s="273" t="s">
        <v>139</v>
      </c>
      <c r="B20" s="273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</row>
    <row r="21" spans="1:21" ht="15" customHeight="1">
      <c r="A21" s="272" t="s">
        <v>140</v>
      </c>
      <c r="B21" s="272"/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</row>
    <row r="22" spans="1:21" ht="13.5" customHeight="1">
      <c r="A22" s="273" t="s">
        <v>156</v>
      </c>
      <c r="B22" s="273"/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</row>
    <row r="23" spans="1:21" ht="30" customHeight="1" thickBot="1">
      <c r="A23" s="2" t="s">
        <v>37</v>
      </c>
      <c r="B23" s="82"/>
      <c r="C23" s="82"/>
      <c r="D23" s="82"/>
      <c r="E23" s="82"/>
      <c r="F23" s="82"/>
      <c r="G23" s="82"/>
      <c r="P23" s="274" t="s">
        <v>38</v>
      </c>
      <c r="Q23" s="274"/>
      <c r="R23" s="275"/>
      <c r="S23" s="275"/>
      <c r="T23" s="275"/>
      <c r="U23" s="275"/>
    </row>
    <row r="24" spans="1:21" ht="30" customHeight="1">
      <c r="A24" s="276" t="s">
        <v>142</v>
      </c>
      <c r="B24" s="278" t="s">
        <v>31</v>
      </c>
      <c r="C24" s="280" t="s">
        <v>32</v>
      </c>
      <c r="D24" s="266" t="s">
        <v>143</v>
      </c>
      <c r="E24" s="267"/>
      <c r="F24" s="266" t="s">
        <v>144</v>
      </c>
      <c r="G24" s="267"/>
      <c r="H24" s="266" t="s">
        <v>145</v>
      </c>
      <c r="I24" s="267"/>
      <c r="J24" s="266" t="s">
        <v>146</v>
      </c>
      <c r="K24" s="267"/>
      <c r="L24" s="266" t="s">
        <v>147</v>
      </c>
      <c r="M24" s="267"/>
      <c r="N24" s="266" t="s">
        <v>148</v>
      </c>
      <c r="O24" s="267"/>
      <c r="P24" s="266" t="s">
        <v>149</v>
      </c>
      <c r="Q24" s="267"/>
      <c r="R24" s="268" t="s">
        <v>150</v>
      </c>
      <c r="S24" s="270" t="s">
        <v>151</v>
      </c>
      <c r="T24" s="270" t="s">
        <v>48</v>
      </c>
      <c r="U24" s="263" t="s">
        <v>43</v>
      </c>
    </row>
    <row r="25" spans="1:21" ht="30" customHeight="1">
      <c r="A25" s="277"/>
      <c r="B25" s="279"/>
      <c r="C25" s="281"/>
      <c r="D25" s="83" t="s">
        <v>152</v>
      </c>
      <c r="E25" s="84" t="s">
        <v>153</v>
      </c>
      <c r="F25" s="83" t="s">
        <v>152</v>
      </c>
      <c r="G25" s="84" t="s">
        <v>153</v>
      </c>
      <c r="H25" s="83" t="s">
        <v>152</v>
      </c>
      <c r="I25" s="84" t="s">
        <v>153</v>
      </c>
      <c r="J25" s="83" t="s">
        <v>152</v>
      </c>
      <c r="K25" s="84" t="s">
        <v>153</v>
      </c>
      <c r="L25" s="83" t="s">
        <v>152</v>
      </c>
      <c r="M25" s="84" t="s">
        <v>153</v>
      </c>
      <c r="N25" s="83" t="s">
        <v>152</v>
      </c>
      <c r="O25" s="84" t="s">
        <v>153</v>
      </c>
      <c r="P25" s="83" t="s">
        <v>152</v>
      </c>
      <c r="Q25" s="84" t="s">
        <v>153</v>
      </c>
      <c r="R25" s="269"/>
      <c r="S25" s="271"/>
      <c r="T25" s="271"/>
      <c r="U25" s="264"/>
    </row>
    <row r="26" spans="1:21" ht="30" customHeight="1">
      <c r="A26" s="115">
        <v>1</v>
      </c>
      <c r="B26" s="116" t="s">
        <v>8</v>
      </c>
      <c r="C26" s="117" t="s">
        <v>9</v>
      </c>
      <c r="D26" s="118">
        <v>15</v>
      </c>
      <c r="E26" s="119">
        <v>4.78</v>
      </c>
      <c r="F26" s="118">
        <v>25</v>
      </c>
      <c r="G26" s="119">
        <v>6.33</v>
      </c>
      <c r="H26" s="120">
        <v>20</v>
      </c>
      <c r="I26" s="121">
        <v>5.67</v>
      </c>
      <c r="J26" s="120">
        <v>28</v>
      </c>
      <c r="K26" s="121">
        <v>7.89</v>
      </c>
      <c r="L26" s="120">
        <v>28</v>
      </c>
      <c r="M26" s="121">
        <v>7.78</v>
      </c>
      <c r="N26" s="120">
        <v>30</v>
      </c>
      <c r="O26" s="121">
        <v>9.22</v>
      </c>
      <c r="P26" s="120">
        <v>29</v>
      </c>
      <c r="Q26" s="121">
        <v>7</v>
      </c>
      <c r="R26" s="122">
        <f aca="true" t="shared" si="2" ref="R26:S35">P26+N26+L26+J26+H26+F26+D26</f>
        <v>175</v>
      </c>
      <c r="S26" s="123">
        <f t="shared" si="2"/>
        <v>48.67</v>
      </c>
      <c r="T26" s="124">
        <f aca="true" t="shared" si="3" ref="T26:T35">R26+S26</f>
        <v>223.67000000000002</v>
      </c>
      <c r="U26" s="125">
        <v>1</v>
      </c>
    </row>
    <row r="27" spans="1:21" ht="30" customHeight="1">
      <c r="A27" s="85">
        <v>2</v>
      </c>
      <c r="B27" s="126" t="s">
        <v>12</v>
      </c>
      <c r="C27" s="127" t="s">
        <v>13</v>
      </c>
      <c r="D27" s="118">
        <v>15</v>
      </c>
      <c r="E27" s="119">
        <v>4.33</v>
      </c>
      <c r="F27" s="118">
        <v>25</v>
      </c>
      <c r="G27" s="119">
        <v>6.22</v>
      </c>
      <c r="H27" s="120">
        <v>19</v>
      </c>
      <c r="I27" s="121">
        <v>5.89</v>
      </c>
      <c r="J27" s="120">
        <v>30</v>
      </c>
      <c r="K27" s="121">
        <v>6.78</v>
      </c>
      <c r="L27" s="120">
        <v>28</v>
      </c>
      <c r="M27" s="121">
        <v>6.89</v>
      </c>
      <c r="N27" s="120">
        <v>30</v>
      </c>
      <c r="O27" s="121">
        <v>8.89</v>
      </c>
      <c r="P27" s="120">
        <v>30</v>
      </c>
      <c r="Q27" s="121">
        <v>7.22</v>
      </c>
      <c r="R27" s="122">
        <f t="shared" si="2"/>
        <v>177</v>
      </c>
      <c r="S27" s="123">
        <f t="shared" si="2"/>
        <v>46.22</v>
      </c>
      <c r="T27" s="124">
        <f t="shared" si="3"/>
        <v>223.22</v>
      </c>
      <c r="U27" s="125">
        <v>2</v>
      </c>
    </row>
    <row r="28" spans="1:21" ht="49.5" customHeight="1">
      <c r="A28" s="85">
        <v>3</v>
      </c>
      <c r="B28" s="128" t="s">
        <v>10</v>
      </c>
      <c r="C28" s="117" t="s">
        <v>11</v>
      </c>
      <c r="D28" s="118">
        <v>15</v>
      </c>
      <c r="E28" s="119">
        <v>5</v>
      </c>
      <c r="F28" s="118">
        <v>27</v>
      </c>
      <c r="G28" s="119">
        <v>6.78</v>
      </c>
      <c r="H28" s="120">
        <v>23</v>
      </c>
      <c r="I28" s="121">
        <v>7.78</v>
      </c>
      <c r="J28" s="120">
        <v>27</v>
      </c>
      <c r="K28" s="121">
        <v>7.55</v>
      </c>
      <c r="L28" s="120">
        <v>26</v>
      </c>
      <c r="M28" s="121">
        <v>7.33</v>
      </c>
      <c r="N28" s="120">
        <v>27</v>
      </c>
      <c r="O28" s="121">
        <v>8</v>
      </c>
      <c r="P28" s="120">
        <v>29</v>
      </c>
      <c r="Q28" s="121">
        <v>6.22</v>
      </c>
      <c r="R28" s="122">
        <f t="shared" si="2"/>
        <v>174</v>
      </c>
      <c r="S28" s="123">
        <f t="shared" si="2"/>
        <v>48.66</v>
      </c>
      <c r="T28" s="124">
        <f t="shared" si="3"/>
        <v>222.66</v>
      </c>
      <c r="U28" s="125">
        <v>3</v>
      </c>
    </row>
    <row r="29" spans="1:21" ht="30" customHeight="1">
      <c r="A29" s="85">
        <v>4</v>
      </c>
      <c r="B29" s="128" t="s">
        <v>2</v>
      </c>
      <c r="C29" s="129" t="s">
        <v>3</v>
      </c>
      <c r="D29" s="118">
        <v>15</v>
      </c>
      <c r="E29" s="119">
        <v>4.67</v>
      </c>
      <c r="F29" s="118">
        <v>28</v>
      </c>
      <c r="G29" s="119">
        <v>6.33</v>
      </c>
      <c r="H29" s="120">
        <v>21</v>
      </c>
      <c r="I29" s="121">
        <v>6.33</v>
      </c>
      <c r="J29" s="120">
        <v>28</v>
      </c>
      <c r="K29" s="121">
        <v>7.22</v>
      </c>
      <c r="L29" s="120">
        <v>28</v>
      </c>
      <c r="M29" s="121">
        <v>7.22</v>
      </c>
      <c r="N29" s="120">
        <v>25</v>
      </c>
      <c r="O29" s="121">
        <v>8.22</v>
      </c>
      <c r="P29" s="120">
        <v>30</v>
      </c>
      <c r="Q29" s="121">
        <v>5.78</v>
      </c>
      <c r="R29" s="122">
        <f t="shared" si="2"/>
        <v>175</v>
      </c>
      <c r="S29" s="123">
        <f t="shared" si="2"/>
        <v>45.769999999999996</v>
      </c>
      <c r="T29" s="124">
        <f t="shared" si="3"/>
        <v>220.76999999999998</v>
      </c>
      <c r="U29" s="125">
        <v>4</v>
      </c>
    </row>
    <row r="30" spans="1:21" ht="30" customHeight="1">
      <c r="A30" s="85">
        <v>5</v>
      </c>
      <c r="B30" s="128" t="s">
        <v>4</v>
      </c>
      <c r="C30" s="129" t="s">
        <v>157</v>
      </c>
      <c r="D30" s="118">
        <v>15</v>
      </c>
      <c r="E30" s="119">
        <v>4.78</v>
      </c>
      <c r="F30" s="118">
        <v>26</v>
      </c>
      <c r="G30" s="119">
        <v>7.78</v>
      </c>
      <c r="H30" s="120">
        <v>29</v>
      </c>
      <c r="I30" s="121">
        <v>5.11</v>
      </c>
      <c r="J30" s="120">
        <v>22</v>
      </c>
      <c r="K30" s="121">
        <v>6</v>
      </c>
      <c r="L30" s="120">
        <v>22</v>
      </c>
      <c r="M30" s="121">
        <v>5.67</v>
      </c>
      <c r="N30" s="120">
        <v>30</v>
      </c>
      <c r="O30" s="121">
        <v>8.11</v>
      </c>
      <c r="P30" s="120">
        <v>20</v>
      </c>
      <c r="Q30" s="121">
        <v>4.44</v>
      </c>
      <c r="R30" s="122">
        <f t="shared" si="2"/>
        <v>164</v>
      </c>
      <c r="S30" s="123">
        <f t="shared" si="2"/>
        <v>41.89</v>
      </c>
      <c r="T30" s="124">
        <f t="shared" si="3"/>
        <v>205.89</v>
      </c>
      <c r="U30" s="125">
        <v>5</v>
      </c>
    </row>
    <row r="31" spans="1:21" ht="30" customHeight="1">
      <c r="A31" s="85">
        <v>6</v>
      </c>
      <c r="B31" s="128" t="s">
        <v>18</v>
      </c>
      <c r="C31" s="129" t="s">
        <v>19</v>
      </c>
      <c r="D31" s="118">
        <v>15</v>
      </c>
      <c r="E31" s="119">
        <v>5</v>
      </c>
      <c r="F31" s="118">
        <v>22</v>
      </c>
      <c r="G31" s="119">
        <v>6.89</v>
      </c>
      <c r="H31" s="120">
        <v>19</v>
      </c>
      <c r="I31" s="121">
        <v>5.78</v>
      </c>
      <c r="J31" s="120">
        <v>25</v>
      </c>
      <c r="K31" s="121">
        <v>7</v>
      </c>
      <c r="L31" s="120">
        <v>23</v>
      </c>
      <c r="M31" s="121">
        <v>5.89</v>
      </c>
      <c r="N31" s="120">
        <v>30</v>
      </c>
      <c r="O31" s="121">
        <v>8.44</v>
      </c>
      <c r="P31" s="120">
        <v>25</v>
      </c>
      <c r="Q31" s="121">
        <v>7</v>
      </c>
      <c r="R31" s="122">
        <f t="shared" si="2"/>
        <v>159</v>
      </c>
      <c r="S31" s="123">
        <f t="shared" si="2"/>
        <v>46</v>
      </c>
      <c r="T31" s="124">
        <f t="shared" si="3"/>
        <v>205</v>
      </c>
      <c r="U31" s="125">
        <v>6</v>
      </c>
    </row>
    <row r="32" spans="1:21" ht="30" customHeight="1">
      <c r="A32" s="85">
        <v>7</v>
      </c>
      <c r="B32" s="128" t="s">
        <v>6</v>
      </c>
      <c r="C32" s="129" t="s">
        <v>7</v>
      </c>
      <c r="D32" s="118">
        <v>15</v>
      </c>
      <c r="E32" s="119">
        <v>5</v>
      </c>
      <c r="F32" s="118">
        <v>26</v>
      </c>
      <c r="G32" s="119">
        <v>7.33</v>
      </c>
      <c r="H32" s="120">
        <v>24</v>
      </c>
      <c r="I32" s="121">
        <v>7.55</v>
      </c>
      <c r="J32" s="120">
        <v>20</v>
      </c>
      <c r="K32" s="121">
        <v>6.78</v>
      </c>
      <c r="L32" s="120">
        <v>19</v>
      </c>
      <c r="M32" s="121">
        <v>6.11</v>
      </c>
      <c r="N32" s="120">
        <v>30</v>
      </c>
      <c r="O32" s="121">
        <v>9.44</v>
      </c>
      <c r="P32" s="120">
        <v>20</v>
      </c>
      <c r="Q32" s="121">
        <v>4.33</v>
      </c>
      <c r="R32" s="122">
        <f t="shared" si="2"/>
        <v>154</v>
      </c>
      <c r="S32" s="123">
        <f t="shared" si="2"/>
        <v>46.54</v>
      </c>
      <c r="T32" s="124">
        <f t="shared" si="3"/>
        <v>200.54</v>
      </c>
      <c r="U32" s="125">
        <v>7</v>
      </c>
    </row>
    <row r="33" spans="1:21" ht="30" customHeight="1">
      <c r="A33" s="85">
        <v>8</v>
      </c>
      <c r="B33" s="128" t="s">
        <v>16</v>
      </c>
      <c r="C33" s="129" t="s">
        <v>17</v>
      </c>
      <c r="D33" s="118">
        <v>15</v>
      </c>
      <c r="E33" s="119">
        <v>4.78</v>
      </c>
      <c r="F33" s="118">
        <v>21</v>
      </c>
      <c r="G33" s="119">
        <v>6.89</v>
      </c>
      <c r="H33" s="120">
        <v>26</v>
      </c>
      <c r="I33" s="121">
        <v>6.55</v>
      </c>
      <c r="J33" s="120">
        <v>22</v>
      </c>
      <c r="K33" s="121">
        <v>6.11</v>
      </c>
      <c r="L33" s="120">
        <v>21</v>
      </c>
      <c r="M33" s="121">
        <v>5.67</v>
      </c>
      <c r="N33" s="120">
        <v>30</v>
      </c>
      <c r="O33" s="121">
        <v>9</v>
      </c>
      <c r="P33" s="120">
        <v>20</v>
      </c>
      <c r="Q33" s="121">
        <v>5.33</v>
      </c>
      <c r="R33" s="122">
        <f t="shared" si="2"/>
        <v>155</v>
      </c>
      <c r="S33" s="123">
        <f t="shared" si="2"/>
        <v>44.33</v>
      </c>
      <c r="T33" s="124">
        <f t="shared" si="3"/>
        <v>199.32999999999998</v>
      </c>
      <c r="U33" s="125">
        <v>8</v>
      </c>
    </row>
    <row r="34" spans="1:21" ht="30" customHeight="1">
      <c r="A34" s="85">
        <v>9</v>
      </c>
      <c r="B34" s="128" t="s">
        <v>0</v>
      </c>
      <c r="C34" s="129" t="s">
        <v>1</v>
      </c>
      <c r="D34" s="118">
        <v>15</v>
      </c>
      <c r="E34" s="119">
        <v>4.89</v>
      </c>
      <c r="F34" s="118">
        <v>27</v>
      </c>
      <c r="G34" s="119">
        <v>4.78</v>
      </c>
      <c r="H34" s="120">
        <v>20</v>
      </c>
      <c r="I34" s="121">
        <v>4.78</v>
      </c>
      <c r="J34" s="120">
        <v>22</v>
      </c>
      <c r="K34" s="121">
        <v>5.22</v>
      </c>
      <c r="L34" s="120">
        <v>24</v>
      </c>
      <c r="M34" s="121">
        <v>4.44</v>
      </c>
      <c r="N34" s="120">
        <v>30</v>
      </c>
      <c r="O34" s="121">
        <v>9.11</v>
      </c>
      <c r="P34" s="120">
        <v>22</v>
      </c>
      <c r="Q34" s="121">
        <v>4.11</v>
      </c>
      <c r="R34" s="122">
        <f t="shared" si="2"/>
        <v>160</v>
      </c>
      <c r="S34" s="123">
        <f t="shared" si="2"/>
        <v>37.33</v>
      </c>
      <c r="T34" s="124">
        <f t="shared" si="3"/>
        <v>197.32999999999998</v>
      </c>
      <c r="U34" s="125">
        <v>9</v>
      </c>
    </row>
    <row r="35" spans="1:21" ht="30" customHeight="1" thickBot="1">
      <c r="A35" s="130">
        <v>10</v>
      </c>
      <c r="B35" s="128" t="s">
        <v>14</v>
      </c>
      <c r="C35" s="129" t="s">
        <v>15</v>
      </c>
      <c r="D35" s="131">
        <v>15</v>
      </c>
      <c r="E35" s="132">
        <v>4.89</v>
      </c>
      <c r="F35" s="131">
        <v>20</v>
      </c>
      <c r="G35" s="132">
        <v>5.44</v>
      </c>
      <c r="H35" s="133">
        <v>18</v>
      </c>
      <c r="I35" s="134">
        <v>4.89</v>
      </c>
      <c r="J35" s="133">
        <v>23</v>
      </c>
      <c r="K35" s="134">
        <v>6.78</v>
      </c>
      <c r="L35" s="133">
        <v>22</v>
      </c>
      <c r="M35" s="134">
        <v>5.55</v>
      </c>
      <c r="N35" s="133">
        <v>30</v>
      </c>
      <c r="O35" s="134">
        <v>9.11</v>
      </c>
      <c r="P35" s="133">
        <v>20</v>
      </c>
      <c r="Q35" s="134">
        <v>4.67</v>
      </c>
      <c r="R35" s="122">
        <f t="shared" si="2"/>
        <v>148</v>
      </c>
      <c r="S35" s="123">
        <f t="shared" si="2"/>
        <v>41.33</v>
      </c>
      <c r="T35" s="124">
        <f t="shared" si="3"/>
        <v>189.32999999999998</v>
      </c>
      <c r="U35" s="125">
        <v>10</v>
      </c>
    </row>
    <row r="36" spans="2:21" ht="30" customHeight="1">
      <c r="B36" s="135"/>
      <c r="C36" s="135"/>
      <c r="D36" s="135"/>
      <c r="E36" s="135"/>
      <c r="F36" s="135"/>
      <c r="G36" s="135"/>
      <c r="H36" s="136"/>
      <c r="I36" s="136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</row>
    <row r="37" spans="1:21" ht="30" customHeight="1">
      <c r="A37" s="265" t="s">
        <v>154</v>
      </c>
      <c r="B37" s="265"/>
      <c r="C37" s="265"/>
      <c r="D37" s="265"/>
      <c r="E37" s="265"/>
      <c r="F37" s="265"/>
      <c r="G37" s="265"/>
      <c r="H37" s="112"/>
      <c r="I37" s="112"/>
      <c r="J37" s="113"/>
      <c r="K37" s="114" t="s">
        <v>155</v>
      </c>
      <c r="L37" s="114"/>
      <c r="M37" s="114"/>
      <c r="N37" s="107"/>
      <c r="O37" s="107"/>
      <c r="P37" s="107"/>
      <c r="Q37" s="107"/>
      <c r="R37" s="107"/>
      <c r="S37" s="107"/>
      <c r="T37" s="111"/>
      <c r="U37" s="111"/>
    </row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48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49.5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41.25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44.25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45.75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</sheetData>
  <sheetProtection/>
  <mergeCells count="40">
    <mergeCell ref="A1:U1"/>
    <mergeCell ref="A2:U2"/>
    <mergeCell ref="A3:U3"/>
    <mergeCell ref="A4:U4"/>
    <mergeCell ref="P5:U5"/>
    <mergeCell ref="A6:A7"/>
    <mergeCell ref="U6:U7"/>
    <mergeCell ref="A18:G18"/>
    <mergeCell ref="D6:E6"/>
    <mergeCell ref="F6:G6"/>
    <mergeCell ref="P6:Q6"/>
    <mergeCell ref="R6:R7"/>
    <mergeCell ref="A19:U19"/>
    <mergeCell ref="A20:U20"/>
    <mergeCell ref="H6:I6"/>
    <mergeCell ref="J6:K6"/>
    <mergeCell ref="L6:M6"/>
    <mergeCell ref="N6:O6"/>
    <mergeCell ref="B6:B7"/>
    <mergeCell ref="C6:C7"/>
    <mergeCell ref="S6:S7"/>
    <mergeCell ref="T6:T7"/>
    <mergeCell ref="A21:U21"/>
    <mergeCell ref="A22:U22"/>
    <mergeCell ref="P23:U23"/>
    <mergeCell ref="A24:A25"/>
    <mergeCell ref="B24:B25"/>
    <mergeCell ref="C24:C25"/>
    <mergeCell ref="D24:E24"/>
    <mergeCell ref="F24:G24"/>
    <mergeCell ref="H24:I24"/>
    <mergeCell ref="J24:K24"/>
    <mergeCell ref="U24:U25"/>
    <mergeCell ref="A37:G37"/>
    <mergeCell ref="L24:M24"/>
    <mergeCell ref="N24:O24"/>
    <mergeCell ref="P24:Q24"/>
    <mergeCell ref="R24:R25"/>
    <mergeCell ref="S24:S25"/>
    <mergeCell ref="T24:T2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66"/>
  </sheetPr>
  <dimension ref="A1:M38"/>
  <sheetViews>
    <sheetView zoomScalePageLayoutView="0" workbookViewId="0" topLeftCell="A22">
      <selection activeCell="C11" sqref="C11"/>
    </sheetView>
  </sheetViews>
  <sheetFormatPr defaultColWidth="9.140625" defaultRowHeight="15"/>
  <cols>
    <col min="1" max="1" width="5.57421875" style="0" customWidth="1"/>
    <col min="2" max="2" width="21.57421875" style="0" customWidth="1"/>
    <col min="3" max="3" width="19.57421875" style="0" customWidth="1"/>
    <col min="4" max="13" width="10.28125" style="0" customWidth="1"/>
  </cols>
  <sheetData>
    <row r="1" spans="1:13" ht="33" customHeight="1">
      <c r="A1" s="282" t="s">
        <v>138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</row>
    <row r="2" spans="1:13" ht="30.75" customHeight="1">
      <c r="A2" s="273" t="s">
        <v>139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</row>
    <row r="3" spans="1:13" ht="18.75">
      <c r="A3" s="272" t="s">
        <v>181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</row>
    <row r="4" spans="1:13" ht="15.75">
      <c r="A4" s="273" t="s">
        <v>141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</row>
    <row r="5" spans="1:13" ht="15">
      <c r="A5" s="2" t="s">
        <v>37</v>
      </c>
      <c r="B5" s="82"/>
      <c r="C5" s="82"/>
      <c r="D5" s="82"/>
      <c r="E5" s="82"/>
      <c r="F5" s="82"/>
      <c r="I5" s="275" t="s">
        <v>38</v>
      </c>
      <c r="J5" s="275"/>
      <c r="K5" s="275"/>
      <c r="L5" s="275"/>
      <c r="M5" s="275"/>
    </row>
    <row r="6" spans="1:13" ht="81" customHeight="1">
      <c r="A6" s="276" t="s">
        <v>142</v>
      </c>
      <c r="B6" s="278" t="s">
        <v>31</v>
      </c>
      <c r="C6" s="278" t="s">
        <v>32</v>
      </c>
      <c r="D6" s="156" t="s">
        <v>182</v>
      </c>
      <c r="E6" s="156" t="s">
        <v>183</v>
      </c>
      <c r="F6" s="156" t="s">
        <v>144</v>
      </c>
      <c r="G6" s="156" t="s">
        <v>184</v>
      </c>
      <c r="H6" s="156" t="s">
        <v>185</v>
      </c>
      <c r="I6" s="156" t="s">
        <v>186</v>
      </c>
      <c r="J6" s="156" t="s">
        <v>187</v>
      </c>
      <c r="K6" s="156" t="s">
        <v>188</v>
      </c>
      <c r="L6" s="263" t="s">
        <v>48</v>
      </c>
      <c r="M6" s="263" t="s">
        <v>43</v>
      </c>
    </row>
    <row r="7" spans="1:13" ht="15">
      <c r="A7" s="277"/>
      <c r="B7" s="279"/>
      <c r="C7" s="279"/>
      <c r="D7" s="137" t="s">
        <v>189</v>
      </c>
      <c r="E7" s="137" t="s">
        <v>190</v>
      </c>
      <c r="F7" s="137" t="s">
        <v>190</v>
      </c>
      <c r="G7" s="137" t="s">
        <v>189</v>
      </c>
      <c r="H7" s="137" t="s">
        <v>189</v>
      </c>
      <c r="I7" s="137" t="s">
        <v>189</v>
      </c>
      <c r="J7" s="137" t="s">
        <v>189</v>
      </c>
      <c r="K7" s="137" t="s">
        <v>191</v>
      </c>
      <c r="L7" s="264"/>
      <c r="M7" s="264"/>
    </row>
    <row r="8" spans="1:13" ht="15.75">
      <c r="A8" s="85">
        <v>1</v>
      </c>
      <c r="B8" s="86" t="s">
        <v>27</v>
      </c>
      <c r="C8" s="86" t="s">
        <v>28</v>
      </c>
      <c r="D8" s="138">
        <v>30</v>
      </c>
      <c r="E8" s="138">
        <v>29</v>
      </c>
      <c r="F8" s="138">
        <v>27</v>
      </c>
      <c r="G8" s="142">
        <v>30</v>
      </c>
      <c r="H8" s="125">
        <v>24</v>
      </c>
      <c r="I8" s="125">
        <v>25</v>
      </c>
      <c r="J8" s="125">
        <v>30</v>
      </c>
      <c r="K8" s="125">
        <v>3</v>
      </c>
      <c r="L8" s="125">
        <f aca="true" t="shared" si="0" ref="L8:L16">K8+J8+I8+H8+G8+F8+E8+D8</f>
        <v>198</v>
      </c>
      <c r="M8" s="124">
        <v>1</v>
      </c>
    </row>
    <row r="9" spans="1:13" ht="15.75">
      <c r="A9" s="85">
        <v>2</v>
      </c>
      <c r="B9" s="6" t="s">
        <v>192</v>
      </c>
      <c r="C9" s="6" t="s">
        <v>17</v>
      </c>
      <c r="D9" s="143">
        <v>30</v>
      </c>
      <c r="E9" s="143">
        <v>30</v>
      </c>
      <c r="F9" s="143">
        <v>21</v>
      </c>
      <c r="G9" s="142">
        <v>30</v>
      </c>
      <c r="H9" s="125">
        <v>22</v>
      </c>
      <c r="I9" s="125">
        <v>17</v>
      </c>
      <c r="J9" s="125">
        <v>30</v>
      </c>
      <c r="K9" s="125">
        <v>3</v>
      </c>
      <c r="L9" s="125">
        <f t="shared" si="0"/>
        <v>183</v>
      </c>
      <c r="M9" s="124">
        <v>2</v>
      </c>
    </row>
    <row r="10" spans="1:13" ht="31.5">
      <c r="A10" s="85">
        <v>3</v>
      </c>
      <c r="B10" s="6" t="s">
        <v>18</v>
      </c>
      <c r="C10" s="86" t="s">
        <v>19</v>
      </c>
      <c r="D10" s="138">
        <v>28</v>
      </c>
      <c r="E10" s="138">
        <v>22</v>
      </c>
      <c r="F10" s="138">
        <v>22</v>
      </c>
      <c r="G10" s="142">
        <v>24</v>
      </c>
      <c r="H10" s="125">
        <v>17</v>
      </c>
      <c r="I10" s="125">
        <v>25</v>
      </c>
      <c r="J10" s="125">
        <v>30</v>
      </c>
      <c r="K10" s="125">
        <v>9</v>
      </c>
      <c r="L10" s="125">
        <f t="shared" si="0"/>
        <v>177</v>
      </c>
      <c r="M10" s="124">
        <v>3</v>
      </c>
    </row>
    <row r="11" spans="1:13" ht="31.5">
      <c r="A11" s="85">
        <v>4</v>
      </c>
      <c r="B11" s="86" t="s">
        <v>22</v>
      </c>
      <c r="C11" s="86" t="s">
        <v>23</v>
      </c>
      <c r="D11" s="138">
        <v>27</v>
      </c>
      <c r="E11" s="138">
        <v>26</v>
      </c>
      <c r="F11" s="138">
        <v>18</v>
      </c>
      <c r="G11" s="142">
        <v>26</v>
      </c>
      <c r="H11" s="125">
        <v>18</v>
      </c>
      <c r="I11" s="125">
        <v>18</v>
      </c>
      <c r="J11" s="125">
        <v>30</v>
      </c>
      <c r="K11" s="125">
        <v>3</v>
      </c>
      <c r="L11" s="125">
        <f t="shared" si="0"/>
        <v>166</v>
      </c>
      <c r="M11" s="125">
        <v>4</v>
      </c>
    </row>
    <row r="12" spans="1:13" ht="31.5">
      <c r="A12" s="85">
        <v>5</v>
      </c>
      <c r="B12" s="86" t="s">
        <v>29</v>
      </c>
      <c r="C12" s="86" t="s">
        <v>3</v>
      </c>
      <c r="D12" s="138">
        <v>30</v>
      </c>
      <c r="E12" s="138">
        <v>10</v>
      </c>
      <c r="F12" s="138">
        <v>22</v>
      </c>
      <c r="G12" s="142">
        <v>30</v>
      </c>
      <c r="H12" s="125">
        <v>16</v>
      </c>
      <c r="I12" s="125">
        <v>16</v>
      </c>
      <c r="J12" s="125">
        <v>30</v>
      </c>
      <c r="K12" s="125">
        <v>9</v>
      </c>
      <c r="L12" s="125">
        <f t="shared" si="0"/>
        <v>163</v>
      </c>
      <c r="M12" s="125">
        <v>5</v>
      </c>
    </row>
    <row r="13" spans="1:13" ht="15.75">
      <c r="A13" s="85">
        <v>6</v>
      </c>
      <c r="B13" s="6" t="s">
        <v>20</v>
      </c>
      <c r="C13" s="86" t="s">
        <v>21</v>
      </c>
      <c r="D13" s="138">
        <v>20</v>
      </c>
      <c r="E13" s="138">
        <v>17</v>
      </c>
      <c r="F13" s="138">
        <v>17</v>
      </c>
      <c r="G13" s="142">
        <v>9</v>
      </c>
      <c r="H13" s="125">
        <v>16</v>
      </c>
      <c r="I13" s="125">
        <v>14</v>
      </c>
      <c r="J13" s="125">
        <v>29</v>
      </c>
      <c r="K13" s="125">
        <v>3</v>
      </c>
      <c r="L13" s="125">
        <f t="shared" si="0"/>
        <v>125</v>
      </c>
      <c r="M13" s="125">
        <v>6</v>
      </c>
    </row>
    <row r="14" spans="1:13" ht="31.5">
      <c r="A14" s="85">
        <v>7</v>
      </c>
      <c r="B14" s="86" t="s">
        <v>6</v>
      </c>
      <c r="C14" s="86" t="s">
        <v>7</v>
      </c>
      <c r="D14" s="138">
        <v>16</v>
      </c>
      <c r="E14" s="138">
        <v>15</v>
      </c>
      <c r="F14" s="138">
        <v>13</v>
      </c>
      <c r="G14" s="142">
        <v>6</v>
      </c>
      <c r="H14" s="125">
        <v>13</v>
      </c>
      <c r="I14" s="125">
        <v>12</v>
      </c>
      <c r="J14" s="125">
        <v>29</v>
      </c>
      <c r="K14" s="125">
        <v>9</v>
      </c>
      <c r="L14" s="125">
        <f t="shared" si="0"/>
        <v>113</v>
      </c>
      <c r="M14" s="125">
        <v>7</v>
      </c>
    </row>
    <row r="15" spans="1:13" ht="15.75">
      <c r="A15" s="85">
        <v>8</v>
      </c>
      <c r="B15" s="86" t="s">
        <v>193</v>
      </c>
      <c r="C15" s="86" t="s">
        <v>1</v>
      </c>
      <c r="D15" s="138">
        <v>7</v>
      </c>
      <c r="E15" s="138">
        <v>7</v>
      </c>
      <c r="F15" s="138">
        <v>7</v>
      </c>
      <c r="G15" s="142">
        <v>6</v>
      </c>
      <c r="H15" s="125">
        <v>6</v>
      </c>
      <c r="I15" s="125">
        <v>6</v>
      </c>
      <c r="J15" s="125">
        <v>15</v>
      </c>
      <c r="K15" s="125">
        <v>2</v>
      </c>
      <c r="L15" s="125">
        <f t="shared" si="0"/>
        <v>56</v>
      </c>
      <c r="M15" s="125">
        <v>8</v>
      </c>
    </row>
    <row r="16" spans="1:13" ht="31.5">
      <c r="A16" s="85">
        <v>9</v>
      </c>
      <c r="B16" s="86" t="s">
        <v>194</v>
      </c>
      <c r="C16" s="86" t="s">
        <v>26</v>
      </c>
      <c r="D16" s="138">
        <v>2</v>
      </c>
      <c r="E16" s="138">
        <v>2</v>
      </c>
      <c r="F16" s="138">
        <v>7</v>
      </c>
      <c r="G16" s="142">
        <v>3</v>
      </c>
      <c r="H16" s="125">
        <v>4</v>
      </c>
      <c r="I16" s="125">
        <v>3</v>
      </c>
      <c r="J16" s="125">
        <v>2</v>
      </c>
      <c r="K16" s="125">
        <v>3</v>
      </c>
      <c r="L16" s="125">
        <f t="shared" si="0"/>
        <v>26</v>
      </c>
      <c r="M16" s="125">
        <v>9</v>
      </c>
    </row>
    <row r="17" spans="1:13" ht="15.75">
      <c r="A17" s="107"/>
      <c r="B17" s="108"/>
      <c r="C17" s="108"/>
      <c r="D17" s="108"/>
      <c r="E17" s="108"/>
      <c r="F17" s="108"/>
      <c r="G17" s="109"/>
      <c r="H17" s="110"/>
      <c r="I17" s="107"/>
      <c r="J17" s="107"/>
      <c r="K17" s="107"/>
      <c r="L17" s="111"/>
      <c r="M17" s="111"/>
    </row>
    <row r="18" spans="1:13" ht="15.75">
      <c r="A18" s="265" t="s">
        <v>154</v>
      </c>
      <c r="B18" s="265"/>
      <c r="C18" s="265"/>
      <c r="D18" s="135"/>
      <c r="E18" s="135"/>
      <c r="F18" s="135"/>
      <c r="G18" s="135"/>
      <c r="H18" s="114" t="s">
        <v>155</v>
      </c>
      <c r="I18" s="114"/>
      <c r="J18" s="114"/>
      <c r="K18" s="107"/>
      <c r="L18" s="107"/>
      <c r="M18" s="107"/>
    </row>
    <row r="19" spans="1:13" ht="15.75">
      <c r="A19" s="107"/>
      <c r="B19" s="113"/>
      <c r="C19" s="113"/>
      <c r="D19" s="113"/>
      <c r="E19" s="113"/>
      <c r="F19" s="113"/>
      <c r="G19" s="113"/>
      <c r="H19" s="113"/>
      <c r="I19" s="107"/>
      <c r="J19" s="107"/>
      <c r="K19" s="107"/>
      <c r="L19" s="111"/>
      <c r="M19" s="111"/>
    </row>
    <row r="20" spans="1:13" ht="15">
      <c r="A20" s="282" t="s">
        <v>138</v>
      </c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</row>
    <row r="21" spans="1:13" ht="15.75">
      <c r="A21" s="273" t="s">
        <v>139</v>
      </c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</row>
    <row r="22" spans="1:13" ht="18.75">
      <c r="A22" s="272" t="s">
        <v>181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</row>
    <row r="23" spans="1:13" ht="15.75">
      <c r="A23" s="273" t="s">
        <v>156</v>
      </c>
      <c r="B23" s="273"/>
      <c r="C23" s="273"/>
      <c r="D23" s="273"/>
      <c r="E23" s="273"/>
      <c r="F23" s="273"/>
      <c r="G23" s="273"/>
      <c r="H23" s="273"/>
      <c r="I23" s="273"/>
      <c r="J23" s="273"/>
      <c r="K23" s="273"/>
      <c r="L23" s="273"/>
      <c r="M23" s="273"/>
    </row>
    <row r="24" spans="1:13" ht="15">
      <c r="A24" s="2" t="s">
        <v>37</v>
      </c>
      <c r="B24" s="82"/>
      <c r="C24" s="82"/>
      <c r="D24" s="82"/>
      <c r="E24" s="82"/>
      <c r="F24" s="82"/>
      <c r="I24" s="275" t="s">
        <v>38</v>
      </c>
      <c r="J24" s="275"/>
      <c r="K24" s="275"/>
      <c r="L24" s="275"/>
      <c r="M24" s="275"/>
    </row>
    <row r="25" spans="1:13" ht="78">
      <c r="A25" s="283" t="s">
        <v>142</v>
      </c>
      <c r="B25" s="285" t="s">
        <v>31</v>
      </c>
      <c r="C25" s="285" t="s">
        <v>32</v>
      </c>
      <c r="D25" s="158" t="s">
        <v>182</v>
      </c>
      <c r="E25" s="158" t="s">
        <v>183</v>
      </c>
      <c r="F25" s="158" t="s">
        <v>144</v>
      </c>
      <c r="G25" s="158" t="s">
        <v>184</v>
      </c>
      <c r="H25" s="158" t="s">
        <v>185</v>
      </c>
      <c r="I25" s="158" t="s">
        <v>186</v>
      </c>
      <c r="J25" s="158" t="s">
        <v>187</v>
      </c>
      <c r="K25" s="158" t="s">
        <v>188</v>
      </c>
      <c r="L25" s="286" t="s">
        <v>48</v>
      </c>
      <c r="M25" s="286" t="s">
        <v>43</v>
      </c>
    </row>
    <row r="26" spans="1:13" ht="15">
      <c r="A26" s="284"/>
      <c r="B26" s="285"/>
      <c r="C26" s="285"/>
      <c r="D26" s="159" t="s">
        <v>189</v>
      </c>
      <c r="E26" s="159" t="s">
        <v>195</v>
      </c>
      <c r="F26" s="159" t="s">
        <v>190</v>
      </c>
      <c r="G26" s="159" t="s">
        <v>189</v>
      </c>
      <c r="H26" s="159" t="s">
        <v>189</v>
      </c>
      <c r="I26" s="159" t="s">
        <v>189</v>
      </c>
      <c r="J26" s="159" t="s">
        <v>189</v>
      </c>
      <c r="K26" s="159" t="s">
        <v>191</v>
      </c>
      <c r="L26" s="287"/>
      <c r="M26" s="287"/>
    </row>
    <row r="27" spans="1:13" ht="31.5">
      <c r="A27" s="115">
        <v>1</v>
      </c>
      <c r="B27" s="116" t="s">
        <v>18</v>
      </c>
      <c r="C27" s="117" t="s">
        <v>19</v>
      </c>
      <c r="D27" s="146">
        <v>30</v>
      </c>
      <c r="E27" s="146">
        <v>30</v>
      </c>
      <c r="F27" s="146">
        <v>24</v>
      </c>
      <c r="G27" s="125">
        <v>29</v>
      </c>
      <c r="H27" s="125">
        <v>26</v>
      </c>
      <c r="I27" s="125">
        <v>22</v>
      </c>
      <c r="J27" s="125">
        <v>30</v>
      </c>
      <c r="K27" s="125">
        <v>9</v>
      </c>
      <c r="L27" s="125">
        <f aca="true" t="shared" si="1" ref="L27:L36">K27+J27+I27+H27+G27+F27+E27+D27</f>
        <v>200</v>
      </c>
      <c r="M27" s="124">
        <v>1</v>
      </c>
    </row>
    <row r="28" spans="1:13" ht="15.75" customHeight="1">
      <c r="A28" s="85">
        <v>2</v>
      </c>
      <c r="B28" s="126" t="s">
        <v>8</v>
      </c>
      <c r="C28" s="127" t="s">
        <v>9</v>
      </c>
      <c r="D28" s="146">
        <v>30</v>
      </c>
      <c r="E28" s="146">
        <v>28</v>
      </c>
      <c r="F28" s="146">
        <v>26</v>
      </c>
      <c r="G28" s="125">
        <v>26</v>
      </c>
      <c r="H28" s="125">
        <v>21</v>
      </c>
      <c r="I28" s="125">
        <v>22</v>
      </c>
      <c r="J28" s="125">
        <v>30</v>
      </c>
      <c r="K28" s="125">
        <v>8</v>
      </c>
      <c r="L28" s="125">
        <f t="shared" si="1"/>
        <v>191</v>
      </c>
      <c r="M28" s="124">
        <v>2</v>
      </c>
    </row>
    <row r="29" spans="1:13" ht="15.75">
      <c r="A29" s="85">
        <v>3</v>
      </c>
      <c r="B29" s="128" t="s">
        <v>2</v>
      </c>
      <c r="C29" s="117" t="s">
        <v>3</v>
      </c>
      <c r="D29" s="146">
        <v>29</v>
      </c>
      <c r="E29" s="146">
        <v>30</v>
      </c>
      <c r="F29" s="146">
        <v>23</v>
      </c>
      <c r="G29" s="125">
        <v>29</v>
      </c>
      <c r="H29" s="125">
        <v>21</v>
      </c>
      <c r="I29" s="125">
        <v>19</v>
      </c>
      <c r="J29" s="125">
        <v>30</v>
      </c>
      <c r="K29" s="125">
        <v>6.5</v>
      </c>
      <c r="L29" s="125">
        <f t="shared" si="1"/>
        <v>187.5</v>
      </c>
      <c r="M29" s="124">
        <v>3</v>
      </c>
    </row>
    <row r="30" spans="1:13" ht="31.5">
      <c r="A30" s="85">
        <v>4</v>
      </c>
      <c r="B30" s="128" t="s">
        <v>10</v>
      </c>
      <c r="C30" s="129" t="s">
        <v>11</v>
      </c>
      <c r="D30" s="146">
        <v>23</v>
      </c>
      <c r="E30" s="146">
        <v>25</v>
      </c>
      <c r="F30" s="146">
        <v>26</v>
      </c>
      <c r="G30" s="125">
        <v>23</v>
      </c>
      <c r="H30" s="125">
        <v>25</v>
      </c>
      <c r="I30" s="125">
        <v>22</v>
      </c>
      <c r="J30" s="125">
        <v>30</v>
      </c>
      <c r="K30" s="125">
        <v>9</v>
      </c>
      <c r="L30" s="125">
        <f t="shared" si="1"/>
        <v>183</v>
      </c>
      <c r="M30" s="125">
        <v>4</v>
      </c>
    </row>
    <row r="31" spans="1:13" ht="31.5">
      <c r="A31" s="85">
        <v>5</v>
      </c>
      <c r="B31" s="128" t="s">
        <v>12</v>
      </c>
      <c r="C31" s="129" t="s">
        <v>13</v>
      </c>
      <c r="D31" s="146">
        <v>20</v>
      </c>
      <c r="E31" s="146">
        <v>21</v>
      </c>
      <c r="F31" s="146">
        <v>27</v>
      </c>
      <c r="G31" s="125">
        <v>20</v>
      </c>
      <c r="H31" s="125">
        <v>27</v>
      </c>
      <c r="I31" s="125">
        <v>23</v>
      </c>
      <c r="J31" s="125">
        <v>30</v>
      </c>
      <c r="K31" s="125">
        <v>9</v>
      </c>
      <c r="L31" s="125">
        <f t="shared" si="1"/>
        <v>177</v>
      </c>
      <c r="M31" s="125">
        <v>5</v>
      </c>
    </row>
    <row r="32" spans="1:13" ht="31.5">
      <c r="A32" s="85">
        <v>6</v>
      </c>
      <c r="B32" s="128" t="s">
        <v>16</v>
      </c>
      <c r="C32" s="129" t="s">
        <v>17</v>
      </c>
      <c r="D32" s="146">
        <v>24</v>
      </c>
      <c r="E32" s="146">
        <v>23</v>
      </c>
      <c r="F32" s="146">
        <v>18</v>
      </c>
      <c r="G32" s="125">
        <v>23</v>
      </c>
      <c r="H32" s="125">
        <v>24</v>
      </c>
      <c r="I32" s="125">
        <v>19</v>
      </c>
      <c r="J32" s="125">
        <v>30</v>
      </c>
      <c r="K32" s="125">
        <v>9</v>
      </c>
      <c r="L32" s="125">
        <f t="shared" si="1"/>
        <v>170</v>
      </c>
      <c r="M32" s="125">
        <v>6</v>
      </c>
    </row>
    <row r="33" spans="1:13" ht="31.5">
      <c r="A33" s="85">
        <v>7</v>
      </c>
      <c r="B33" s="128" t="s">
        <v>6</v>
      </c>
      <c r="C33" s="129" t="s">
        <v>7</v>
      </c>
      <c r="D33" s="146">
        <v>26</v>
      </c>
      <c r="E33" s="146">
        <v>24</v>
      </c>
      <c r="F33" s="146">
        <v>17</v>
      </c>
      <c r="G33" s="125">
        <v>25</v>
      </c>
      <c r="H33" s="125">
        <v>11</v>
      </c>
      <c r="I33" s="125">
        <v>19</v>
      </c>
      <c r="J33" s="125">
        <v>30</v>
      </c>
      <c r="K33" s="125">
        <v>8</v>
      </c>
      <c r="L33" s="125">
        <f t="shared" si="1"/>
        <v>160</v>
      </c>
      <c r="M33" s="125">
        <v>7</v>
      </c>
    </row>
    <row r="34" spans="1:13" ht="15.75">
      <c r="A34" s="85">
        <v>8</v>
      </c>
      <c r="B34" s="128" t="s">
        <v>14</v>
      </c>
      <c r="C34" s="129" t="s">
        <v>15</v>
      </c>
      <c r="D34" s="146">
        <v>23</v>
      </c>
      <c r="E34" s="146">
        <v>19</v>
      </c>
      <c r="F34" s="146">
        <v>20</v>
      </c>
      <c r="G34" s="125">
        <v>22</v>
      </c>
      <c r="H34" s="125">
        <v>16</v>
      </c>
      <c r="I34" s="125">
        <v>15</v>
      </c>
      <c r="J34" s="125">
        <v>30</v>
      </c>
      <c r="K34" s="125">
        <v>9</v>
      </c>
      <c r="L34" s="125">
        <f t="shared" si="1"/>
        <v>154</v>
      </c>
      <c r="M34" s="125">
        <v>8</v>
      </c>
    </row>
    <row r="35" spans="1:13" ht="31.5">
      <c r="A35" s="85">
        <v>9</v>
      </c>
      <c r="B35" s="128" t="s">
        <v>0</v>
      </c>
      <c r="C35" s="129" t="s">
        <v>1</v>
      </c>
      <c r="D35" s="146">
        <v>22</v>
      </c>
      <c r="E35" s="146">
        <v>23</v>
      </c>
      <c r="F35" s="146">
        <v>15</v>
      </c>
      <c r="G35" s="125">
        <v>18</v>
      </c>
      <c r="H35" s="125">
        <v>10</v>
      </c>
      <c r="I35" s="125">
        <v>16</v>
      </c>
      <c r="J35" s="125">
        <v>30</v>
      </c>
      <c r="K35" s="125">
        <v>9</v>
      </c>
      <c r="L35" s="125">
        <f t="shared" si="1"/>
        <v>143</v>
      </c>
      <c r="M35" s="125">
        <v>9</v>
      </c>
    </row>
    <row r="36" spans="1:13" ht="31.5">
      <c r="A36" s="130">
        <v>10</v>
      </c>
      <c r="B36" s="128" t="s">
        <v>4</v>
      </c>
      <c r="C36" s="129" t="s">
        <v>5</v>
      </c>
      <c r="D36" s="146">
        <v>16</v>
      </c>
      <c r="E36" s="146">
        <v>15</v>
      </c>
      <c r="F36" s="146">
        <v>16</v>
      </c>
      <c r="G36" s="125">
        <v>13</v>
      </c>
      <c r="H36" s="125">
        <v>14</v>
      </c>
      <c r="I36" s="125">
        <v>12</v>
      </c>
      <c r="J36" s="125">
        <v>30</v>
      </c>
      <c r="K36" s="125">
        <v>4</v>
      </c>
      <c r="L36" s="125">
        <f t="shared" si="1"/>
        <v>120</v>
      </c>
      <c r="M36" s="125">
        <v>10</v>
      </c>
    </row>
    <row r="37" spans="2:13" ht="15.75">
      <c r="B37" s="135"/>
      <c r="C37" s="135"/>
      <c r="D37" s="135"/>
      <c r="E37" s="135"/>
      <c r="F37" s="135"/>
      <c r="G37" s="136"/>
      <c r="H37" s="111"/>
      <c r="I37" s="111"/>
      <c r="J37" s="111"/>
      <c r="K37" s="111"/>
      <c r="L37" s="111"/>
      <c r="M37" s="111"/>
    </row>
    <row r="38" spans="1:13" ht="15.75">
      <c r="A38" s="265" t="s">
        <v>154</v>
      </c>
      <c r="B38" s="265"/>
      <c r="C38" s="265"/>
      <c r="D38" s="135"/>
      <c r="E38" s="135"/>
      <c r="F38" s="135"/>
      <c r="G38" s="135"/>
      <c r="H38" s="114" t="s">
        <v>155</v>
      </c>
      <c r="I38" s="114"/>
      <c r="J38" s="114"/>
      <c r="K38" s="107"/>
      <c r="L38" s="107"/>
      <c r="M38" s="107"/>
    </row>
  </sheetData>
  <sheetProtection/>
  <mergeCells count="22">
    <mergeCell ref="A1:M1"/>
    <mergeCell ref="A2:M2"/>
    <mergeCell ref="A3:M3"/>
    <mergeCell ref="A4:M4"/>
    <mergeCell ref="I5:M5"/>
    <mergeCell ref="A6:A7"/>
    <mergeCell ref="B6:B7"/>
    <mergeCell ref="C6:C7"/>
    <mergeCell ref="L6:L7"/>
    <mergeCell ref="M6:M7"/>
    <mergeCell ref="A18:C18"/>
    <mergeCell ref="A20:M20"/>
    <mergeCell ref="A21:M21"/>
    <mergeCell ref="A22:M22"/>
    <mergeCell ref="A23:M23"/>
    <mergeCell ref="I24:M24"/>
    <mergeCell ref="A25:A26"/>
    <mergeCell ref="B25:B26"/>
    <mergeCell ref="C25:C26"/>
    <mergeCell ref="L25:L26"/>
    <mergeCell ref="M25:M26"/>
    <mergeCell ref="A38:C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66"/>
  </sheetPr>
  <dimension ref="A1:N28"/>
  <sheetViews>
    <sheetView zoomScalePageLayoutView="0" workbookViewId="0" topLeftCell="A1">
      <selection activeCell="Q8" sqref="Q8"/>
    </sheetView>
  </sheetViews>
  <sheetFormatPr defaultColWidth="9.140625" defaultRowHeight="15"/>
  <cols>
    <col min="1" max="1" width="6.140625" style="0" customWidth="1"/>
    <col min="2" max="2" width="22.140625" style="0" customWidth="1"/>
    <col min="3" max="3" width="18.57421875" style="0" customWidth="1"/>
    <col min="10" max="10" width="9.00390625" style="0" customWidth="1"/>
    <col min="11" max="11" width="9.140625" style="0" hidden="1" customWidth="1"/>
  </cols>
  <sheetData>
    <row r="1" spans="1:14" ht="30" customHeight="1">
      <c r="A1" s="293" t="s">
        <v>36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</row>
    <row r="2" spans="1:14" ht="31.5" customHeight="1">
      <c r="A2" s="294" t="s">
        <v>40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</row>
    <row r="3" spans="1:14" ht="18.75">
      <c r="A3" s="295" t="s">
        <v>168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</row>
    <row r="4" spans="1:14" ht="15">
      <c r="A4" s="296" t="s">
        <v>169</v>
      </c>
      <c r="B4" s="297"/>
      <c r="G4" s="298" t="s">
        <v>38</v>
      </c>
      <c r="H4" s="298"/>
      <c r="I4" s="298"/>
      <c r="J4" s="298"/>
      <c r="K4" s="298"/>
      <c r="L4" s="298"/>
      <c r="M4" s="298"/>
      <c r="N4" s="298"/>
    </row>
    <row r="5" spans="1:14" ht="31.5">
      <c r="A5" s="149" t="s">
        <v>30</v>
      </c>
      <c r="B5" s="149" t="s">
        <v>31</v>
      </c>
      <c r="C5" s="149" t="s">
        <v>32</v>
      </c>
      <c r="D5" s="299" t="s">
        <v>170</v>
      </c>
      <c r="E5" s="300"/>
      <c r="F5" s="299" t="s">
        <v>171</v>
      </c>
      <c r="G5" s="300"/>
      <c r="H5" s="299" t="s">
        <v>172</v>
      </c>
      <c r="I5" s="301"/>
      <c r="J5" s="300"/>
      <c r="K5" s="299" t="s">
        <v>173</v>
      </c>
      <c r="L5" s="300"/>
      <c r="M5" s="149" t="s">
        <v>174</v>
      </c>
      <c r="N5" s="149" t="s">
        <v>43</v>
      </c>
    </row>
    <row r="6" spans="1:14" ht="15.75" customHeight="1">
      <c r="A6" s="302" t="s">
        <v>34</v>
      </c>
      <c r="B6" s="302"/>
      <c r="C6" s="302"/>
      <c r="D6" s="150" t="s">
        <v>175</v>
      </c>
      <c r="E6" s="150" t="s">
        <v>176</v>
      </c>
      <c r="F6" s="150"/>
      <c r="G6" s="302" t="s">
        <v>177</v>
      </c>
      <c r="H6" s="302"/>
      <c r="I6" s="302"/>
      <c r="J6" s="302"/>
      <c r="K6" s="302"/>
      <c r="L6" s="302"/>
      <c r="M6" s="302"/>
      <c r="N6" s="16"/>
    </row>
    <row r="7" spans="1:14" ht="38.25" customHeight="1">
      <c r="A7" s="142">
        <v>1</v>
      </c>
      <c r="B7" s="6" t="s">
        <v>16</v>
      </c>
      <c r="C7" s="6" t="s">
        <v>17</v>
      </c>
      <c r="D7" s="151">
        <v>0.019444444444444445</v>
      </c>
      <c r="E7" s="85">
        <v>0</v>
      </c>
      <c r="F7" s="85">
        <v>0</v>
      </c>
      <c r="G7" s="31">
        <v>0</v>
      </c>
      <c r="H7" s="31">
        <v>0</v>
      </c>
      <c r="I7" s="31">
        <v>0</v>
      </c>
      <c r="J7" s="31">
        <v>0</v>
      </c>
      <c r="K7" s="31"/>
      <c r="L7" s="31">
        <v>0</v>
      </c>
      <c r="M7" s="31">
        <f aca="true" t="shared" si="0" ref="M7:M15">L7+K7+J7+I7+H7+G7+F7+E7</f>
        <v>0</v>
      </c>
      <c r="N7" s="31">
        <v>1</v>
      </c>
    </row>
    <row r="8" spans="1:14" ht="38.25" customHeight="1">
      <c r="A8" s="142">
        <v>2</v>
      </c>
      <c r="B8" s="86" t="s">
        <v>22</v>
      </c>
      <c r="C8" s="86" t="s">
        <v>23</v>
      </c>
      <c r="D8" s="151">
        <v>0.024305555555555556</v>
      </c>
      <c r="E8" s="85">
        <v>0</v>
      </c>
      <c r="F8" s="85">
        <v>0</v>
      </c>
      <c r="G8" s="31">
        <v>0</v>
      </c>
      <c r="H8" s="31">
        <v>0</v>
      </c>
      <c r="I8" s="31">
        <v>0</v>
      </c>
      <c r="J8" s="31">
        <v>0</v>
      </c>
      <c r="K8" s="31"/>
      <c r="L8" s="31">
        <v>0</v>
      </c>
      <c r="M8" s="31">
        <f t="shared" si="0"/>
        <v>0</v>
      </c>
      <c r="N8" s="31">
        <v>2</v>
      </c>
    </row>
    <row r="9" spans="1:14" ht="38.25" customHeight="1">
      <c r="A9" s="142">
        <v>3</v>
      </c>
      <c r="B9" s="6" t="s">
        <v>18</v>
      </c>
      <c r="C9" s="86" t="s">
        <v>19</v>
      </c>
      <c r="D9" s="151">
        <v>0.02638888888888889</v>
      </c>
      <c r="E9" s="85">
        <v>0</v>
      </c>
      <c r="F9" s="85">
        <v>0</v>
      </c>
      <c r="G9" s="31">
        <v>0</v>
      </c>
      <c r="H9" s="31">
        <v>0</v>
      </c>
      <c r="I9" s="31">
        <v>0</v>
      </c>
      <c r="J9" s="31">
        <v>0</v>
      </c>
      <c r="K9" s="31"/>
      <c r="L9" s="31">
        <v>0</v>
      </c>
      <c r="M9" s="31">
        <f t="shared" si="0"/>
        <v>0</v>
      </c>
      <c r="N9" s="31">
        <v>3</v>
      </c>
    </row>
    <row r="10" spans="1:14" ht="38.25" customHeight="1">
      <c r="A10" s="142">
        <v>4</v>
      </c>
      <c r="B10" s="86" t="s">
        <v>6</v>
      </c>
      <c r="C10" s="86" t="s">
        <v>7</v>
      </c>
      <c r="D10" s="151">
        <v>0.027777777777777776</v>
      </c>
      <c r="E10" s="85">
        <v>0</v>
      </c>
      <c r="F10" s="85">
        <v>0</v>
      </c>
      <c r="G10" s="31">
        <v>0</v>
      </c>
      <c r="H10" s="31">
        <v>0</v>
      </c>
      <c r="I10" s="31">
        <v>0</v>
      </c>
      <c r="J10" s="31">
        <v>0</v>
      </c>
      <c r="K10" s="31"/>
      <c r="L10" s="31">
        <v>0</v>
      </c>
      <c r="M10" s="31">
        <f t="shared" si="0"/>
        <v>0</v>
      </c>
      <c r="N10" s="31">
        <v>4</v>
      </c>
    </row>
    <row r="11" spans="1:14" ht="38.25" customHeight="1">
      <c r="A11" s="142">
        <v>5</v>
      </c>
      <c r="B11" s="86" t="s">
        <v>29</v>
      </c>
      <c r="C11" s="86" t="s">
        <v>3</v>
      </c>
      <c r="D11" s="151">
        <v>0.029166666666666664</v>
      </c>
      <c r="E11" s="85">
        <v>0</v>
      </c>
      <c r="F11" s="85">
        <v>0</v>
      </c>
      <c r="G11" s="31">
        <v>0</v>
      </c>
      <c r="H11" s="31">
        <v>0</v>
      </c>
      <c r="I11" s="31">
        <v>0</v>
      </c>
      <c r="J11" s="31">
        <v>0</v>
      </c>
      <c r="K11" s="31"/>
      <c r="L11" s="31">
        <v>0</v>
      </c>
      <c r="M11" s="31">
        <f t="shared" si="0"/>
        <v>0</v>
      </c>
      <c r="N11" s="31">
        <v>5</v>
      </c>
    </row>
    <row r="12" spans="1:14" ht="38.25" customHeight="1">
      <c r="A12" s="142">
        <v>6</v>
      </c>
      <c r="B12" s="86" t="s">
        <v>24</v>
      </c>
      <c r="C12" s="86" t="s">
        <v>1</v>
      </c>
      <c r="D12" s="151">
        <v>0.02291666666666667</v>
      </c>
      <c r="E12" s="85">
        <v>0</v>
      </c>
      <c r="F12" s="85">
        <v>5</v>
      </c>
      <c r="G12" s="31">
        <v>0</v>
      </c>
      <c r="H12" s="31">
        <v>0</v>
      </c>
      <c r="I12" s="31">
        <v>0</v>
      </c>
      <c r="J12" s="31">
        <v>0</v>
      </c>
      <c r="K12" s="31"/>
      <c r="L12" s="31">
        <v>0</v>
      </c>
      <c r="M12" s="31">
        <f t="shared" si="0"/>
        <v>5</v>
      </c>
      <c r="N12" s="31">
        <v>6</v>
      </c>
    </row>
    <row r="13" spans="1:14" ht="38.25" customHeight="1">
      <c r="A13" s="142">
        <v>7</v>
      </c>
      <c r="B13" s="86" t="s">
        <v>27</v>
      </c>
      <c r="C13" s="86" t="s">
        <v>28</v>
      </c>
      <c r="D13" s="151">
        <v>0.025694444444444447</v>
      </c>
      <c r="E13" s="85">
        <v>0</v>
      </c>
      <c r="F13" s="85">
        <v>0</v>
      </c>
      <c r="G13" s="31">
        <v>10</v>
      </c>
      <c r="H13" s="31">
        <v>0</v>
      </c>
      <c r="I13" s="31">
        <v>0</v>
      </c>
      <c r="J13" s="31">
        <v>0</v>
      </c>
      <c r="K13" s="31"/>
      <c r="L13" s="31">
        <v>0</v>
      </c>
      <c r="M13" s="31">
        <f t="shared" si="0"/>
        <v>10</v>
      </c>
      <c r="N13" s="31">
        <v>7</v>
      </c>
    </row>
    <row r="14" spans="1:14" ht="38.25" customHeight="1">
      <c r="A14" s="142">
        <v>8</v>
      </c>
      <c r="B14" s="6" t="s">
        <v>20</v>
      </c>
      <c r="C14" s="86" t="s">
        <v>21</v>
      </c>
      <c r="D14" s="151">
        <v>0.03819444444444444</v>
      </c>
      <c r="E14" s="85">
        <v>10</v>
      </c>
      <c r="F14" s="85">
        <v>0</v>
      </c>
      <c r="G14" s="31">
        <v>0</v>
      </c>
      <c r="H14" s="31">
        <v>0</v>
      </c>
      <c r="I14" s="31">
        <v>0</v>
      </c>
      <c r="J14" s="31">
        <v>5</v>
      </c>
      <c r="K14" s="31"/>
      <c r="L14" s="31">
        <v>2</v>
      </c>
      <c r="M14" s="31">
        <f t="shared" si="0"/>
        <v>17</v>
      </c>
      <c r="N14" s="31">
        <v>8</v>
      </c>
    </row>
    <row r="15" spans="1:14" ht="38.25" customHeight="1">
      <c r="A15" s="142">
        <v>9</v>
      </c>
      <c r="B15" s="86" t="s">
        <v>25</v>
      </c>
      <c r="C15" s="86" t="s">
        <v>26</v>
      </c>
      <c r="D15" s="151">
        <v>0.03888888888888889</v>
      </c>
      <c r="E15" s="85">
        <v>11</v>
      </c>
      <c r="F15" s="85">
        <v>10</v>
      </c>
      <c r="G15" s="31">
        <v>0</v>
      </c>
      <c r="H15" s="31">
        <v>0</v>
      </c>
      <c r="I15" s="31">
        <v>1</v>
      </c>
      <c r="J15" s="31">
        <v>0</v>
      </c>
      <c r="K15" s="31"/>
      <c r="L15" s="31">
        <v>0</v>
      </c>
      <c r="M15" s="31">
        <f t="shared" si="0"/>
        <v>22</v>
      </c>
      <c r="N15" s="31">
        <v>9</v>
      </c>
    </row>
    <row r="16" spans="1:14" ht="15.75">
      <c r="A16" s="288" t="s">
        <v>35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90"/>
    </row>
    <row r="17" spans="1:14" ht="30.75" customHeight="1">
      <c r="A17" s="152">
        <v>1</v>
      </c>
      <c r="B17" s="153" t="s">
        <v>12</v>
      </c>
      <c r="C17" s="153" t="s">
        <v>13</v>
      </c>
      <c r="D17" s="154">
        <v>0.024305555555555556</v>
      </c>
      <c r="E17" s="125">
        <v>0</v>
      </c>
      <c r="F17" s="125">
        <v>0</v>
      </c>
      <c r="G17" s="155">
        <v>0</v>
      </c>
      <c r="H17" s="155">
        <v>0</v>
      </c>
      <c r="I17" s="155">
        <v>0</v>
      </c>
      <c r="J17" s="155">
        <v>0</v>
      </c>
      <c r="K17" s="155"/>
      <c r="L17" s="155">
        <v>0</v>
      </c>
      <c r="M17" s="155">
        <f aca="true" t="shared" si="1" ref="M17:M26">L17+K17+J17+I17+H17+G17+F17+E17</f>
        <v>0</v>
      </c>
      <c r="N17" s="155">
        <v>1</v>
      </c>
    </row>
    <row r="18" spans="1:14" ht="30.75" customHeight="1">
      <c r="A18" s="152">
        <v>2</v>
      </c>
      <c r="B18" s="153" t="s">
        <v>18</v>
      </c>
      <c r="C18" s="153" t="s">
        <v>19</v>
      </c>
      <c r="D18" s="154">
        <v>0.030555555555555555</v>
      </c>
      <c r="E18" s="125">
        <v>0</v>
      </c>
      <c r="F18" s="125">
        <v>0</v>
      </c>
      <c r="G18" s="155">
        <v>0</v>
      </c>
      <c r="H18" s="155">
        <v>0</v>
      </c>
      <c r="I18" s="155">
        <v>0</v>
      </c>
      <c r="J18" s="155">
        <v>0</v>
      </c>
      <c r="K18" s="155"/>
      <c r="L18" s="155">
        <v>0</v>
      </c>
      <c r="M18" s="155">
        <f t="shared" si="1"/>
        <v>0</v>
      </c>
      <c r="N18" s="155">
        <v>2</v>
      </c>
    </row>
    <row r="19" spans="1:14" ht="30.75" customHeight="1">
      <c r="A19" s="152">
        <v>3</v>
      </c>
      <c r="B19" s="153" t="s">
        <v>6</v>
      </c>
      <c r="C19" s="153" t="s">
        <v>7</v>
      </c>
      <c r="D19" s="154">
        <v>0.029166666666666664</v>
      </c>
      <c r="E19" s="125">
        <v>0</v>
      </c>
      <c r="F19" s="125">
        <v>1</v>
      </c>
      <c r="G19" s="155">
        <v>0</v>
      </c>
      <c r="H19" s="155">
        <v>0</v>
      </c>
      <c r="I19" s="155">
        <v>0</v>
      </c>
      <c r="J19" s="155">
        <v>0</v>
      </c>
      <c r="K19" s="155"/>
      <c r="L19" s="155">
        <v>0</v>
      </c>
      <c r="M19" s="155">
        <f t="shared" si="1"/>
        <v>1</v>
      </c>
      <c r="N19" s="155">
        <v>3</v>
      </c>
    </row>
    <row r="20" spans="1:14" ht="30.75" customHeight="1">
      <c r="A20" s="152">
        <v>4</v>
      </c>
      <c r="B20" s="153" t="s">
        <v>16</v>
      </c>
      <c r="C20" s="153" t="s">
        <v>17</v>
      </c>
      <c r="D20" s="154">
        <v>0.02013888888888889</v>
      </c>
      <c r="E20" s="125">
        <v>0</v>
      </c>
      <c r="F20" s="125">
        <v>0</v>
      </c>
      <c r="G20" s="155">
        <v>0</v>
      </c>
      <c r="H20" s="155">
        <v>0</v>
      </c>
      <c r="I20" s="155">
        <v>2</v>
      </c>
      <c r="J20" s="155">
        <v>0</v>
      </c>
      <c r="K20" s="155"/>
      <c r="L20" s="155">
        <v>0</v>
      </c>
      <c r="M20" s="155">
        <f t="shared" si="1"/>
        <v>2</v>
      </c>
      <c r="N20" s="155">
        <v>4</v>
      </c>
    </row>
    <row r="21" spans="1:14" ht="30.75" customHeight="1">
      <c r="A21" s="152">
        <v>5</v>
      </c>
      <c r="B21" s="153" t="s">
        <v>8</v>
      </c>
      <c r="C21" s="153" t="s">
        <v>9</v>
      </c>
      <c r="D21" s="154">
        <v>0.029861111111111113</v>
      </c>
      <c r="E21" s="125">
        <v>0</v>
      </c>
      <c r="F21" s="125">
        <v>0</v>
      </c>
      <c r="G21" s="155">
        <v>5</v>
      </c>
      <c r="H21" s="155">
        <v>0</v>
      </c>
      <c r="I21" s="155">
        <v>0</v>
      </c>
      <c r="J21" s="155">
        <v>0</v>
      </c>
      <c r="K21" s="155"/>
      <c r="L21" s="155">
        <v>0</v>
      </c>
      <c r="M21" s="155">
        <f t="shared" si="1"/>
        <v>5</v>
      </c>
      <c r="N21" s="155">
        <v>5</v>
      </c>
    </row>
    <row r="22" spans="1:14" ht="30.75" customHeight="1">
      <c r="A22" s="152">
        <v>6</v>
      </c>
      <c r="B22" s="153" t="s">
        <v>14</v>
      </c>
      <c r="C22" s="153" t="s">
        <v>15</v>
      </c>
      <c r="D22" s="154">
        <v>0.025694444444444447</v>
      </c>
      <c r="E22" s="125">
        <v>0</v>
      </c>
      <c r="F22" s="125">
        <v>0</v>
      </c>
      <c r="G22" s="155">
        <v>0</v>
      </c>
      <c r="H22" s="155">
        <v>0</v>
      </c>
      <c r="I22" s="155">
        <v>0</v>
      </c>
      <c r="J22" s="155">
        <v>0</v>
      </c>
      <c r="K22" s="155"/>
      <c r="L22" s="155">
        <v>10</v>
      </c>
      <c r="M22" s="155">
        <f t="shared" si="1"/>
        <v>10</v>
      </c>
      <c r="N22" s="155">
        <v>6</v>
      </c>
    </row>
    <row r="23" spans="1:14" ht="30.75" customHeight="1">
      <c r="A23" s="152">
        <v>7</v>
      </c>
      <c r="B23" s="153" t="s">
        <v>0</v>
      </c>
      <c r="C23" s="153" t="s">
        <v>1</v>
      </c>
      <c r="D23" s="154">
        <v>0.035416666666666666</v>
      </c>
      <c r="E23" s="125">
        <v>6</v>
      </c>
      <c r="F23" s="125">
        <v>1</v>
      </c>
      <c r="G23" s="155">
        <v>0</v>
      </c>
      <c r="H23" s="155">
        <v>0</v>
      </c>
      <c r="I23" s="155">
        <v>0</v>
      </c>
      <c r="J23" s="155">
        <v>5</v>
      </c>
      <c r="K23" s="155"/>
      <c r="L23" s="155">
        <v>0</v>
      </c>
      <c r="M23" s="155">
        <f t="shared" si="1"/>
        <v>12</v>
      </c>
      <c r="N23" s="155">
        <v>7</v>
      </c>
    </row>
    <row r="24" spans="1:14" ht="30.75" customHeight="1">
      <c r="A24" s="152">
        <v>8</v>
      </c>
      <c r="B24" s="153" t="s">
        <v>2</v>
      </c>
      <c r="C24" s="153" t="s">
        <v>3</v>
      </c>
      <c r="D24" s="154">
        <v>0.0375</v>
      </c>
      <c r="E24" s="125">
        <v>9</v>
      </c>
      <c r="F24" s="125">
        <v>0</v>
      </c>
      <c r="G24" s="155">
        <v>0</v>
      </c>
      <c r="H24" s="155">
        <v>0</v>
      </c>
      <c r="I24" s="155">
        <v>11</v>
      </c>
      <c r="J24" s="155">
        <v>0</v>
      </c>
      <c r="K24" s="155"/>
      <c r="L24" s="155">
        <v>0</v>
      </c>
      <c r="M24" s="155">
        <f t="shared" si="1"/>
        <v>20</v>
      </c>
      <c r="N24" s="155">
        <v>8</v>
      </c>
    </row>
    <row r="25" spans="1:14" ht="30.75" customHeight="1">
      <c r="A25" s="152">
        <v>9</v>
      </c>
      <c r="B25" s="153" t="s">
        <v>4</v>
      </c>
      <c r="C25" s="153" t="s">
        <v>5</v>
      </c>
      <c r="D25" s="154">
        <v>0.03333333333333333</v>
      </c>
      <c r="E25" s="125">
        <v>3</v>
      </c>
      <c r="F25" s="125">
        <v>16</v>
      </c>
      <c r="G25" s="155">
        <v>0</v>
      </c>
      <c r="H25" s="155">
        <v>0</v>
      </c>
      <c r="I25" s="155">
        <v>0</v>
      </c>
      <c r="J25" s="155">
        <v>4</v>
      </c>
      <c r="K25" s="155"/>
      <c r="L25" s="155">
        <v>0</v>
      </c>
      <c r="M25" s="155">
        <f t="shared" si="1"/>
        <v>23</v>
      </c>
      <c r="N25" s="155">
        <v>9</v>
      </c>
    </row>
    <row r="26" spans="1:14" ht="30.75" customHeight="1">
      <c r="A26" s="152">
        <v>10</v>
      </c>
      <c r="B26" s="153" t="s">
        <v>178</v>
      </c>
      <c r="C26" s="153" t="s">
        <v>11</v>
      </c>
      <c r="D26" s="154">
        <v>0.027777777777777776</v>
      </c>
      <c r="E26" s="125">
        <v>0</v>
      </c>
      <c r="F26" s="125">
        <v>0</v>
      </c>
      <c r="G26" s="155">
        <v>10</v>
      </c>
      <c r="H26" s="155">
        <v>0</v>
      </c>
      <c r="I26" s="155">
        <v>10</v>
      </c>
      <c r="J26" s="155">
        <v>10</v>
      </c>
      <c r="K26" s="155"/>
      <c r="L26" s="155">
        <v>0</v>
      </c>
      <c r="M26" s="155">
        <f t="shared" si="1"/>
        <v>30</v>
      </c>
      <c r="N26" s="155">
        <v>10</v>
      </c>
    </row>
    <row r="28" spans="1:14" ht="15.75" customHeight="1">
      <c r="A28" s="291" t="s">
        <v>179</v>
      </c>
      <c r="B28" s="291"/>
      <c r="C28" s="291"/>
      <c r="D28" s="292" t="s">
        <v>180</v>
      </c>
      <c r="E28" s="292"/>
      <c r="F28" s="292"/>
      <c r="G28" s="292"/>
      <c r="H28" s="292"/>
      <c r="I28" s="292"/>
      <c r="J28" s="292"/>
      <c r="K28" s="292"/>
      <c r="L28" s="292"/>
      <c r="M28" s="292"/>
      <c r="N28" s="292"/>
    </row>
  </sheetData>
  <sheetProtection/>
  <mergeCells count="14">
    <mergeCell ref="H5:J5"/>
    <mergeCell ref="K5:L5"/>
    <mergeCell ref="A6:C6"/>
    <mergeCell ref="G6:M6"/>
    <mergeCell ref="A16:N16"/>
    <mergeCell ref="A28:C28"/>
    <mergeCell ref="D28:N28"/>
    <mergeCell ref="A1:N1"/>
    <mergeCell ref="A2:N2"/>
    <mergeCell ref="A3:N3"/>
    <mergeCell ref="A4:B4"/>
    <mergeCell ref="G4:N4"/>
    <mergeCell ref="D5:E5"/>
    <mergeCell ref="F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66"/>
  </sheetPr>
  <dimension ref="A2:I39"/>
  <sheetViews>
    <sheetView zoomScalePageLayoutView="0" workbookViewId="0" topLeftCell="A14">
      <selection activeCell="K32" sqref="K32"/>
    </sheetView>
  </sheetViews>
  <sheetFormatPr defaultColWidth="9.140625" defaultRowHeight="15"/>
  <cols>
    <col min="1" max="1" width="5.8515625" style="0" customWidth="1"/>
    <col min="2" max="2" width="24.140625" style="0" customWidth="1"/>
    <col min="3" max="3" width="15.7109375" style="0" customWidth="1"/>
    <col min="4" max="4" width="14.28125" style="0" customWidth="1"/>
    <col min="5" max="5" width="14.7109375" style="0" customWidth="1"/>
    <col min="6" max="6" width="14.8515625" style="0" customWidth="1"/>
    <col min="7" max="7" width="15.00390625" style="0" customWidth="1"/>
    <col min="8" max="8" width="8.421875" style="0" customWidth="1"/>
    <col min="9" max="9" width="10.00390625" style="0" customWidth="1"/>
  </cols>
  <sheetData>
    <row r="2" spans="1:9" ht="15">
      <c r="A2" s="282" t="s">
        <v>138</v>
      </c>
      <c r="B2" s="282"/>
      <c r="C2" s="282"/>
      <c r="D2" s="282"/>
      <c r="E2" s="282"/>
      <c r="F2" s="282"/>
      <c r="G2" s="282"/>
      <c r="H2" s="282"/>
      <c r="I2" s="282"/>
    </row>
    <row r="3" spans="1:9" ht="15.75">
      <c r="A3" s="273" t="s">
        <v>139</v>
      </c>
      <c r="B3" s="273"/>
      <c r="C3" s="273"/>
      <c r="D3" s="273"/>
      <c r="E3" s="273"/>
      <c r="F3" s="273"/>
      <c r="G3" s="273"/>
      <c r="H3" s="273"/>
      <c r="I3" s="273"/>
    </row>
    <row r="4" spans="1:9" ht="18.75">
      <c r="A4" s="272" t="s">
        <v>158</v>
      </c>
      <c r="B4" s="272"/>
      <c r="C4" s="272"/>
      <c r="D4" s="272"/>
      <c r="E4" s="272"/>
      <c r="F4" s="272"/>
      <c r="G4" s="272"/>
      <c r="H4" s="272"/>
      <c r="I4" s="272"/>
    </row>
    <row r="5" spans="1:9" ht="15.75">
      <c r="A5" s="273" t="s">
        <v>141</v>
      </c>
      <c r="B5" s="273"/>
      <c r="C5" s="273"/>
      <c r="D5" s="273"/>
      <c r="E5" s="273"/>
      <c r="F5" s="273"/>
      <c r="G5" s="273"/>
      <c r="H5" s="273"/>
      <c r="I5" s="273"/>
    </row>
    <row r="6" spans="1:9" ht="15">
      <c r="A6" s="2" t="s">
        <v>37</v>
      </c>
      <c r="B6" s="82"/>
      <c r="C6" s="82"/>
      <c r="D6" s="82"/>
      <c r="F6" s="275" t="s">
        <v>38</v>
      </c>
      <c r="G6" s="275"/>
      <c r="H6" s="275"/>
      <c r="I6" s="275"/>
    </row>
    <row r="7" spans="1:9" ht="15">
      <c r="A7" s="310" t="s">
        <v>142</v>
      </c>
      <c r="B7" s="278" t="s">
        <v>31</v>
      </c>
      <c r="C7" s="278" t="s">
        <v>32</v>
      </c>
      <c r="D7" s="270" t="s">
        <v>159</v>
      </c>
      <c r="E7" s="306" t="s">
        <v>160</v>
      </c>
      <c r="F7" s="307"/>
      <c r="G7" s="270" t="s">
        <v>161</v>
      </c>
      <c r="H7" s="308" t="s">
        <v>48</v>
      </c>
      <c r="I7" s="270" t="s">
        <v>43</v>
      </c>
    </row>
    <row r="8" spans="1:9" ht="15">
      <c r="A8" s="311"/>
      <c r="B8" s="279"/>
      <c r="C8" s="279"/>
      <c r="D8" s="271"/>
      <c r="E8" s="137" t="s">
        <v>162</v>
      </c>
      <c r="F8" s="137" t="s">
        <v>163</v>
      </c>
      <c r="G8" s="271"/>
      <c r="H8" s="309"/>
      <c r="I8" s="271"/>
    </row>
    <row r="9" spans="1:9" ht="35.25" customHeight="1">
      <c r="A9" s="31">
        <v>1</v>
      </c>
      <c r="B9" s="86" t="s">
        <v>29</v>
      </c>
      <c r="C9" s="86" t="s">
        <v>3</v>
      </c>
      <c r="D9" s="138">
        <v>33.5</v>
      </c>
      <c r="E9" s="139">
        <v>6</v>
      </c>
      <c r="F9" s="139">
        <v>7</v>
      </c>
      <c r="G9" s="140">
        <v>45.5</v>
      </c>
      <c r="H9" s="141">
        <f aca="true" t="shared" si="0" ref="H9:H17">G9+F9+E9+D9</f>
        <v>92</v>
      </c>
      <c r="I9" s="141" t="s">
        <v>164</v>
      </c>
    </row>
    <row r="10" spans="1:9" ht="35.25" customHeight="1">
      <c r="A10" s="31">
        <v>2</v>
      </c>
      <c r="B10" s="6" t="s">
        <v>18</v>
      </c>
      <c r="C10" s="86" t="s">
        <v>19</v>
      </c>
      <c r="D10" s="138">
        <v>25.5</v>
      </c>
      <c r="E10" s="138">
        <v>4.5</v>
      </c>
      <c r="F10" s="138">
        <v>11</v>
      </c>
      <c r="G10" s="142">
        <v>50.5</v>
      </c>
      <c r="H10" s="141">
        <f t="shared" si="0"/>
        <v>91.5</v>
      </c>
      <c r="I10" s="141" t="s">
        <v>165</v>
      </c>
    </row>
    <row r="11" spans="1:9" ht="35.25" customHeight="1">
      <c r="A11" s="31">
        <v>3</v>
      </c>
      <c r="B11" s="86" t="s">
        <v>6</v>
      </c>
      <c r="C11" s="86" t="s">
        <v>7</v>
      </c>
      <c r="D11" s="138">
        <v>22.5</v>
      </c>
      <c r="E11" s="138">
        <v>5</v>
      </c>
      <c r="F11" s="138">
        <v>8</v>
      </c>
      <c r="G11" s="142">
        <v>39</v>
      </c>
      <c r="H11" s="141">
        <f t="shared" si="0"/>
        <v>74.5</v>
      </c>
      <c r="I11" s="141" t="s">
        <v>166</v>
      </c>
    </row>
    <row r="12" spans="1:9" ht="35.25" customHeight="1">
      <c r="A12" s="31">
        <v>4</v>
      </c>
      <c r="B12" s="86" t="s">
        <v>27</v>
      </c>
      <c r="C12" s="86" t="s">
        <v>28</v>
      </c>
      <c r="D12" s="138">
        <v>21</v>
      </c>
      <c r="E12" s="138">
        <v>5.5</v>
      </c>
      <c r="F12" s="138">
        <v>8.5</v>
      </c>
      <c r="G12" s="142">
        <v>37</v>
      </c>
      <c r="H12" s="141">
        <f t="shared" si="0"/>
        <v>72</v>
      </c>
      <c r="I12" s="141">
        <v>4</v>
      </c>
    </row>
    <row r="13" spans="1:9" ht="35.25" customHeight="1">
      <c r="A13" s="31">
        <v>5</v>
      </c>
      <c r="B13" s="6" t="s">
        <v>16</v>
      </c>
      <c r="C13" s="6" t="s">
        <v>17</v>
      </c>
      <c r="D13" s="143">
        <v>25</v>
      </c>
      <c r="E13" s="143">
        <v>7</v>
      </c>
      <c r="F13" s="143">
        <v>4.5</v>
      </c>
      <c r="G13" s="142">
        <v>33.5</v>
      </c>
      <c r="H13" s="141">
        <f t="shared" si="0"/>
        <v>70</v>
      </c>
      <c r="I13" s="141">
        <v>5</v>
      </c>
    </row>
    <row r="14" spans="1:9" ht="35.25" customHeight="1">
      <c r="A14" s="31">
        <v>6</v>
      </c>
      <c r="B14" s="6" t="s">
        <v>20</v>
      </c>
      <c r="C14" s="86" t="s">
        <v>21</v>
      </c>
      <c r="D14" s="138">
        <v>17</v>
      </c>
      <c r="E14" s="138">
        <v>2</v>
      </c>
      <c r="F14" s="138">
        <v>5</v>
      </c>
      <c r="G14" s="142">
        <v>21.5</v>
      </c>
      <c r="H14" s="141">
        <f t="shared" si="0"/>
        <v>45.5</v>
      </c>
      <c r="I14" s="141">
        <v>6</v>
      </c>
    </row>
    <row r="15" spans="1:9" ht="35.25" customHeight="1">
      <c r="A15" s="31">
        <v>7</v>
      </c>
      <c r="B15" s="86" t="s">
        <v>24</v>
      </c>
      <c r="C15" s="86" t="s">
        <v>1</v>
      </c>
      <c r="D15" s="138">
        <v>6</v>
      </c>
      <c r="E15" s="138">
        <v>4</v>
      </c>
      <c r="F15" s="138">
        <v>1.5</v>
      </c>
      <c r="G15" s="142">
        <v>27.5</v>
      </c>
      <c r="H15" s="141">
        <f t="shared" si="0"/>
        <v>39</v>
      </c>
      <c r="I15" s="141">
        <v>7</v>
      </c>
    </row>
    <row r="16" spans="1:9" ht="35.25" customHeight="1">
      <c r="A16" s="31">
        <v>8</v>
      </c>
      <c r="B16" s="86" t="s">
        <v>22</v>
      </c>
      <c r="C16" s="86" t="s">
        <v>23</v>
      </c>
      <c r="D16" s="138">
        <v>10</v>
      </c>
      <c r="E16" s="138">
        <v>2</v>
      </c>
      <c r="F16" s="138">
        <v>3.5</v>
      </c>
      <c r="G16" s="142">
        <v>16.5</v>
      </c>
      <c r="H16" s="141">
        <f t="shared" si="0"/>
        <v>32</v>
      </c>
      <c r="I16" s="141">
        <v>8</v>
      </c>
    </row>
    <row r="17" spans="1:9" ht="35.25" customHeight="1">
      <c r="A17" s="144">
        <v>9</v>
      </c>
      <c r="B17" s="86" t="s">
        <v>25</v>
      </c>
      <c r="C17" s="86" t="s">
        <v>26</v>
      </c>
      <c r="D17" s="138">
        <v>10</v>
      </c>
      <c r="E17" s="138">
        <v>2</v>
      </c>
      <c r="F17" s="138">
        <v>4</v>
      </c>
      <c r="G17" s="142">
        <v>13</v>
      </c>
      <c r="H17" s="141">
        <f t="shared" si="0"/>
        <v>29</v>
      </c>
      <c r="I17" s="141">
        <v>9</v>
      </c>
    </row>
    <row r="18" spans="1:9" ht="15.75">
      <c r="A18" s="107"/>
      <c r="B18" s="108"/>
      <c r="C18" s="108"/>
      <c r="D18" s="108"/>
      <c r="E18" s="108"/>
      <c r="F18" s="108"/>
      <c r="G18" s="109"/>
      <c r="H18" s="111"/>
      <c r="I18" s="111"/>
    </row>
    <row r="19" spans="1:9" ht="15.75">
      <c r="A19" s="107"/>
      <c r="B19" s="303" t="s">
        <v>167</v>
      </c>
      <c r="C19" s="303"/>
      <c r="D19" s="303"/>
      <c r="E19" s="303"/>
      <c r="F19" s="303"/>
      <c r="G19" s="303"/>
      <c r="H19" s="111"/>
      <c r="I19" s="111"/>
    </row>
    <row r="20" spans="1:9" ht="15.75">
      <c r="A20" s="107"/>
      <c r="B20" s="113"/>
      <c r="C20" s="113"/>
      <c r="D20" s="113"/>
      <c r="E20" s="113"/>
      <c r="F20" s="113"/>
      <c r="G20" s="113"/>
      <c r="H20" s="111"/>
      <c r="I20" s="111"/>
    </row>
    <row r="21" spans="1:9" ht="15">
      <c r="A21" s="282" t="s">
        <v>138</v>
      </c>
      <c r="B21" s="282"/>
      <c r="C21" s="282"/>
      <c r="D21" s="282"/>
      <c r="E21" s="282"/>
      <c r="F21" s="282"/>
      <c r="G21" s="282"/>
      <c r="H21" s="282"/>
      <c r="I21" s="282"/>
    </row>
    <row r="22" spans="1:9" ht="15.75">
      <c r="A22" s="273" t="s">
        <v>139</v>
      </c>
      <c r="B22" s="273"/>
      <c r="C22" s="273"/>
      <c r="D22" s="273"/>
      <c r="E22" s="273"/>
      <c r="F22" s="273"/>
      <c r="G22" s="273"/>
      <c r="H22" s="273"/>
      <c r="I22" s="273"/>
    </row>
    <row r="23" spans="1:9" ht="18.75">
      <c r="A23" s="272" t="s">
        <v>158</v>
      </c>
      <c r="B23" s="272"/>
      <c r="C23" s="272"/>
      <c r="D23" s="272"/>
      <c r="E23" s="272"/>
      <c r="F23" s="272"/>
      <c r="G23" s="272"/>
      <c r="H23" s="272"/>
      <c r="I23" s="272"/>
    </row>
    <row r="24" spans="1:9" ht="15.75">
      <c r="A24" s="273" t="s">
        <v>156</v>
      </c>
      <c r="B24" s="273"/>
      <c r="C24" s="273"/>
      <c r="D24" s="273"/>
      <c r="E24" s="273"/>
      <c r="F24" s="273"/>
      <c r="G24" s="273"/>
      <c r="H24" s="273"/>
      <c r="I24" s="273"/>
    </row>
    <row r="25" spans="1:9" ht="15">
      <c r="A25" s="2" t="s">
        <v>37</v>
      </c>
      <c r="B25" s="82"/>
      <c r="C25" s="82"/>
      <c r="D25" s="82"/>
      <c r="F25" s="275" t="s">
        <v>38</v>
      </c>
      <c r="G25" s="275"/>
      <c r="H25" s="275"/>
      <c r="I25" s="275"/>
    </row>
    <row r="26" spans="1:9" ht="15">
      <c r="A26" s="304" t="s">
        <v>142</v>
      </c>
      <c r="B26" s="305" t="s">
        <v>31</v>
      </c>
      <c r="C26" s="305" t="s">
        <v>32</v>
      </c>
      <c r="D26" s="270" t="s">
        <v>159</v>
      </c>
      <c r="E26" s="306" t="s">
        <v>160</v>
      </c>
      <c r="F26" s="307"/>
      <c r="G26" s="270" t="s">
        <v>161</v>
      </c>
      <c r="H26" s="270" t="s">
        <v>48</v>
      </c>
      <c r="I26" s="270" t="s">
        <v>43</v>
      </c>
    </row>
    <row r="27" spans="1:9" ht="15">
      <c r="A27" s="304"/>
      <c r="B27" s="305"/>
      <c r="C27" s="305"/>
      <c r="D27" s="271"/>
      <c r="E27" s="137" t="s">
        <v>162</v>
      </c>
      <c r="F27" s="137" t="s">
        <v>163</v>
      </c>
      <c r="G27" s="271"/>
      <c r="H27" s="271"/>
      <c r="I27" s="271"/>
    </row>
    <row r="28" spans="1:9" ht="37.5" customHeight="1">
      <c r="A28" s="145">
        <v>1</v>
      </c>
      <c r="B28" s="116" t="s">
        <v>8</v>
      </c>
      <c r="C28" s="117" t="s">
        <v>9</v>
      </c>
      <c r="D28" s="146">
        <v>32</v>
      </c>
      <c r="E28" s="146">
        <v>8.5</v>
      </c>
      <c r="F28" s="146">
        <v>0</v>
      </c>
      <c r="G28" s="125">
        <v>33.5</v>
      </c>
      <c r="H28" s="141">
        <f aca="true" t="shared" si="1" ref="H28:H37">G28+F28+E28+D28</f>
        <v>74</v>
      </c>
      <c r="I28" s="147" t="s">
        <v>164</v>
      </c>
    </row>
    <row r="29" spans="1:9" ht="37.5" customHeight="1">
      <c r="A29" s="31">
        <v>2</v>
      </c>
      <c r="B29" s="126" t="s">
        <v>16</v>
      </c>
      <c r="C29" s="127" t="s">
        <v>17</v>
      </c>
      <c r="D29" s="146">
        <v>23.5</v>
      </c>
      <c r="E29" s="146">
        <v>9</v>
      </c>
      <c r="F29" s="146">
        <v>0</v>
      </c>
      <c r="G29" s="125">
        <v>35</v>
      </c>
      <c r="H29" s="141">
        <f t="shared" si="1"/>
        <v>67.5</v>
      </c>
      <c r="I29" s="147" t="s">
        <v>165</v>
      </c>
    </row>
    <row r="30" spans="1:9" ht="37.5" customHeight="1">
      <c r="A30" s="31">
        <v>3</v>
      </c>
      <c r="B30" s="128" t="s">
        <v>6</v>
      </c>
      <c r="C30" s="117" t="s">
        <v>7</v>
      </c>
      <c r="D30" s="146">
        <v>25.5</v>
      </c>
      <c r="E30" s="146">
        <v>8</v>
      </c>
      <c r="F30" s="146">
        <v>1</v>
      </c>
      <c r="G30" s="125">
        <v>27</v>
      </c>
      <c r="H30" s="141">
        <f t="shared" si="1"/>
        <v>61.5</v>
      </c>
      <c r="I30" s="147" t="s">
        <v>166</v>
      </c>
    </row>
    <row r="31" spans="1:9" ht="37.5" customHeight="1">
      <c r="A31" s="31">
        <v>4</v>
      </c>
      <c r="B31" s="128" t="s">
        <v>10</v>
      </c>
      <c r="C31" s="129" t="s">
        <v>11</v>
      </c>
      <c r="D31" s="146">
        <v>26.5</v>
      </c>
      <c r="E31" s="146">
        <v>5</v>
      </c>
      <c r="F31" s="146">
        <v>0</v>
      </c>
      <c r="G31" s="125">
        <v>21</v>
      </c>
      <c r="H31" s="141">
        <f t="shared" si="1"/>
        <v>52.5</v>
      </c>
      <c r="I31" s="141">
        <v>4</v>
      </c>
    </row>
    <row r="32" spans="1:9" ht="37.5" customHeight="1">
      <c r="A32" s="31">
        <v>5</v>
      </c>
      <c r="B32" s="128" t="s">
        <v>14</v>
      </c>
      <c r="C32" s="129" t="s">
        <v>15</v>
      </c>
      <c r="D32" s="146">
        <v>15</v>
      </c>
      <c r="E32" s="146">
        <v>5.5</v>
      </c>
      <c r="F32" s="146">
        <v>2</v>
      </c>
      <c r="G32" s="125">
        <v>21.5</v>
      </c>
      <c r="H32" s="141">
        <f t="shared" si="1"/>
        <v>44</v>
      </c>
      <c r="I32" s="141">
        <v>5</v>
      </c>
    </row>
    <row r="33" spans="1:9" ht="37.5" customHeight="1">
      <c r="A33" s="31">
        <v>6</v>
      </c>
      <c r="B33" s="128" t="s">
        <v>18</v>
      </c>
      <c r="C33" s="129" t="s">
        <v>19</v>
      </c>
      <c r="D33" s="146">
        <v>14</v>
      </c>
      <c r="E33" s="146">
        <v>11</v>
      </c>
      <c r="F33" s="146">
        <v>2</v>
      </c>
      <c r="G33" s="125">
        <v>14</v>
      </c>
      <c r="H33" s="141">
        <f t="shared" si="1"/>
        <v>41</v>
      </c>
      <c r="I33" s="141">
        <v>6</v>
      </c>
    </row>
    <row r="34" spans="1:9" ht="37.5" customHeight="1">
      <c r="A34" s="31">
        <v>7</v>
      </c>
      <c r="B34" s="128" t="s">
        <v>2</v>
      </c>
      <c r="C34" s="129" t="s">
        <v>3</v>
      </c>
      <c r="D34" s="146">
        <v>11.5</v>
      </c>
      <c r="E34" s="146">
        <v>7</v>
      </c>
      <c r="F34" s="146">
        <v>0</v>
      </c>
      <c r="G34" s="125">
        <v>18.5</v>
      </c>
      <c r="H34" s="141">
        <f t="shared" si="1"/>
        <v>37</v>
      </c>
      <c r="I34" s="141">
        <v>7</v>
      </c>
    </row>
    <row r="35" spans="1:9" ht="37.5" customHeight="1">
      <c r="A35" s="31">
        <v>8</v>
      </c>
      <c r="B35" s="128" t="s">
        <v>12</v>
      </c>
      <c r="C35" s="129" t="s">
        <v>13</v>
      </c>
      <c r="D35" s="146">
        <v>9</v>
      </c>
      <c r="E35" s="146">
        <v>6</v>
      </c>
      <c r="F35" s="146">
        <v>1</v>
      </c>
      <c r="G35" s="125">
        <v>16</v>
      </c>
      <c r="H35" s="141">
        <f t="shared" si="1"/>
        <v>32</v>
      </c>
      <c r="I35" s="141">
        <v>8</v>
      </c>
    </row>
    <row r="36" spans="1:9" ht="37.5" customHeight="1">
      <c r="A36" s="31">
        <v>9</v>
      </c>
      <c r="B36" s="128" t="s">
        <v>4</v>
      </c>
      <c r="C36" s="129" t="s">
        <v>5</v>
      </c>
      <c r="D36" s="146">
        <v>7.5</v>
      </c>
      <c r="E36" s="146">
        <v>7</v>
      </c>
      <c r="F36" s="146">
        <v>0</v>
      </c>
      <c r="G36" s="125">
        <v>14.5</v>
      </c>
      <c r="H36" s="141">
        <f t="shared" si="1"/>
        <v>29</v>
      </c>
      <c r="I36" s="141">
        <v>9</v>
      </c>
    </row>
    <row r="37" spans="1:9" ht="37.5" customHeight="1">
      <c r="A37" s="148">
        <v>10</v>
      </c>
      <c r="B37" s="128" t="s">
        <v>0</v>
      </c>
      <c r="C37" s="129" t="s">
        <v>1</v>
      </c>
      <c r="D37" s="146">
        <v>10</v>
      </c>
      <c r="E37" s="146">
        <v>5</v>
      </c>
      <c r="F37" s="146">
        <v>1</v>
      </c>
      <c r="G37" s="125">
        <v>11.5</v>
      </c>
      <c r="H37" s="141">
        <f t="shared" si="1"/>
        <v>27.5</v>
      </c>
      <c r="I37" s="141">
        <v>10</v>
      </c>
    </row>
    <row r="38" spans="2:9" ht="15.75">
      <c r="B38" s="135"/>
      <c r="C38" s="135"/>
      <c r="D38" s="135"/>
      <c r="E38" s="135"/>
      <c r="F38" s="135"/>
      <c r="G38" s="136"/>
      <c r="H38" s="111"/>
      <c r="I38" s="111"/>
    </row>
    <row r="39" spans="1:6" ht="15.75">
      <c r="A39" s="303" t="s">
        <v>167</v>
      </c>
      <c r="B39" s="303"/>
      <c r="C39" s="303"/>
      <c r="D39" s="303"/>
      <c r="E39" s="303"/>
      <c r="F39" s="303"/>
    </row>
  </sheetData>
  <sheetProtection/>
  <mergeCells count="28">
    <mergeCell ref="A2:I2"/>
    <mergeCell ref="A3:I3"/>
    <mergeCell ref="A4:I4"/>
    <mergeCell ref="A5:I5"/>
    <mergeCell ref="F6:I6"/>
    <mergeCell ref="A7:A8"/>
    <mergeCell ref="B7:B8"/>
    <mergeCell ref="C7:C8"/>
    <mergeCell ref="D7:D8"/>
    <mergeCell ref="E7:F7"/>
    <mergeCell ref="H26:H27"/>
    <mergeCell ref="G7:G8"/>
    <mergeCell ref="H7:H8"/>
    <mergeCell ref="I7:I8"/>
    <mergeCell ref="B19:G19"/>
    <mergeCell ref="A21:I21"/>
    <mergeCell ref="A22:I22"/>
    <mergeCell ref="I26:I27"/>
    <mergeCell ref="A39:F39"/>
    <mergeCell ref="A23:I23"/>
    <mergeCell ref="A24:I24"/>
    <mergeCell ref="F25:I25"/>
    <mergeCell ref="A26:A27"/>
    <mergeCell ref="B26:B27"/>
    <mergeCell ref="C26:C27"/>
    <mergeCell ref="D26:D27"/>
    <mergeCell ref="E26:F26"/>
    <mergeCell ref="G26:G2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66"/>
  </sheetPr>
  <dimension ref="A1:E30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9.140625" style="0" customWidth="1"/>
    <col min="2" max="2" width="28.421875" style="0" customWidth="1"/>
    <col min="3" max="3" width="18.28125" style="0" customWidth="1"/>
    <col min="4" max="4" width="14.140625" style="0" customWidth="1"/>
  </cols>
  <sheetData>
    <row r="1" spans="1:5" ht="15">
      <c r="A1" s="282" t="s">
        <v>36</v>
      </c>
      <c r="B1" s="282"/>
      <c r="C1" s="282"/>
      <c r="D1" s="282"/>
      <c r="E1" s="282"/>
    </row>
    <row r="2" spans="1:5" ht="15.75">
      <c r="A2" s="273" t="s">
        <v>40</v>
      </c>
      <c r="B2" s="273"/>
      <c r="C2" s="273"/>
      <c r="D2" s="273"/>
      <c r="E2" s="273"/>
    </row>
    <row r="3" spans="1:5" ht="15">
      <c r="A3" s="2" t="s">
        <v>37</v>
      </c>
      <c r="B3" s="82"/>
      <c r="C3" s="82"/>
      <c r="D3" s="82"/>
      <c r="E3" s="4" t="s">
        <v>38</v>
      </c>
    </row>
    <row r="4" spans="1:5" ht="19.5" thickBot="1">
      <c r="A4" s="262" t="s">
        <v>258</v>
      </c>
      <c r="B4" s="262"/>
      <c r="C4" s="262"/>
      <c r="D4" s="262"/>
      <c r="E4" s="82"/>
    </row>
    <row r="5" spans="1:5" ht="55.5" customHeight="1">
      <c r="A5" s="157" t="s">
        <v>30</v>
      </c>
      <c r="B5" s="157" t="s">
        <v>31</v>
      </c>
      <c r="C5" s="157" t="s">
        <v>32</v>
      </c>
      <c r="D5" s="157" t="s">
        <v>259</v>
      </c>
      <c r="E5" s="157" t="s">
        <v>43</v>
      </c>
    </row>
    <row r="6" spans="1:5" ht="15.75">
      <c r="A6" s="313" t="s">
        <v>34</v>
      </c>
      <c r="B6" s="314"/>
      <c r="C6" s="314"/>
      <c r="D6" s="314"/>
      <c r="E6" s="315"/>
    </row>
    <row r="7" spans="1:5" ht="33.75" customHeight="1">
      <c r="A7" s="142">
        <v>1</v>
      </c>
      <c r="B7" s="242" t="s">
        <v>29</v>
      </c>
      <c r="C7" s="242" t="s">
        <v>3</v>
      </c>
      <c r="D7" s="142">
        <v>89</v>
      </c>
      <c r="E7" s="144" t="s">
        <v>164</v>
      </c>
    </row>
    <row r="8" spans="1:5" ht="33.75" customHeight="1">
      <c r="A8" s="142">
        <v>2</v>
      </c>
      <c r="B8" s="243" t="s">
        <v>18</v>
      </c>
      <c r="C8" s="242" t="s">
        <v>19</v>
      </c>
      <c r="D8" s="142">
        <v>88</v>
      </c>
      <c r="E8" s="144" t="s">
        <v>165</v>
      </c>
    </row>
    <row r="9" spans="1:5" ht="33.75" customHeight="1">
      <c r="A9" s="142">
        <v>3</v>
      </c>
      <c r="B9" s="242" t="s">
        <v>27</v>
      </c>
      <c r="C9" s="242" t="s">
        <v>28</v>
      </c>
      <c r="D9" s="142">
        <v>50</v>
      </c>
      <c r="E9" s="144" t="s">
        <v>166</v>
      </c>
    </row>
    <row r="10" spans="1:5" ht="33.75" customHeight="1">
      <c r="A10" s="142">
        <v>4</v>
      </c>
      <c r="B10" s="242" t="s">
        <v>22</v>
      </c>
      <c r="C10" s="242" t="s">
        <v>23</v>
      </c>
      <c r="D10" s="142">
        <v>38</v>
      </c>
      <c r="E10" s="31">
        <v>4</v>
      </c>
    </row>
    <row r="11" spans="1:5" ht="33.75" customHeight="1">
      <c r="A11" s="142">
        <v>5</v>
      </c>
      <c r="B11" s="243" t="s">
        <v>16</v>
      </c>
      <c r="C11" s="243" t="s">
        <v>17</v>
      </c>
      <c r="D11" s="142">
        <v>36</v>
      </c>
      <c r="E11" s="31">
        <v>5</v>
      </c>
    </row>
    <row r="12" spans="1:5" ht="33.75" customHeight="1">
      <c r="A12" s="142">
        <v>6</v>
      </c>
      <c r="B12" s="243" t="s">
        <v>20</v>
      </c>
      <c r="C12" s="242" t="s">
        <v>21</v>
      </c>
      <c r="D12" s="142">
        <v>29</v>
      </c>
      <c r="E12" s="31">
        <v>6</v>
      </c>
    </row>
    <row r="13" spans="1:5" ht="33.75" customHeight="1">
      <c r="A13" s="142">
        <v>7</v>
      </c>
      <c r="B13" s="242" t="s">
        <v>6</v>
      </c>
      <c r="C13" s="242" t="s">
        <v>7</v>
      </c>
      <c r="D13" s="142">
        <v>26</v>
      </c>
      <c r="E13" s="31">
        <v>7</v>
      </c>
    </row>
    <row r="14" spans="1:5" ht="33.75" customHeight="1">
      <c r="A14" s="142">
        <v>8</v>
      </c>
      <c r="B14" s="242" t="s">
        <v>24</v>
      </c>
      <c r="C14" s="242" t="s">
        <v>1</v>
      </c>
      <c r="D14" s="142">
        <v>21</v>
      </c>
      <c r="E14" s="31">
        <v>8</v>
      </c>
    </row>
    <row r="15" spans="1:5" ht="33.75" customHeight="1">
      <c r="A15" s="142">
        <v>9</v>
      </c>
      <c r="B15" s="242" t="s">
        <v>25</v>
      </c>
      <c r="C15" s="242" t="s">
        <v>26</v>
      </c>
      <c r="D15" s="142">
        <v>5</v>
      </c>
      <c r="E15" s="31">
        <v>9</v>
      </c>
    </row>
    <row r="16" spans="1:5" ht="18.75" customHeight="1">
      <c r="A16" s="316" t="s">
        <v>35</v>
      </c>
      <c r="B16" s="317"/>
      <c r="C16" s="317"/>
      <c r="D16" s="317"/>
      <c r="E16" s="318"/>
    </row>
    <row r="17" spans="1:5" ht="33.75" customHeight="1">
      <c r="A17" s="152">
        <v>1</v>
      </c>
      <c r="B17" s="244" t="s">
        <v>18</v>
      </c>
      <c r="C17" s="245" t="s">
        <v>19</v>
      </c>
      <c r="D17" s="125">
        <v>49</v>
      </c>
      <c r="E17" s="144" t="s">
        <v>164</v>
      </c>
    </row>
    <row r="18" spans="1:5" ht="33.75" customHeight="1">
      <c r="A18" s="152">
        <v>2</v>
      </c>
      <c r="B18" s="245" t="s">
        <v>8</v>
      </c>
      <c r="C18" s="246" t="s">
        <v>9</v>
      </c>
      <c r="D18" s="125">
        <v>46</v>
      </c>
      <c r="E18" s="144" t="s">
        <v>165</v>
      </c>
    </row>
    <row r="19" spans="1:5" ht="33.75" customHeight="1">
      <c r="A19" s="152">
        <v>3</v>
      </c>
      <c r="B19" s="244" t="s">
        <v>12</v>
      </c>
      <c r="C19" s="247" t="s">
        <v>13</v>
      </c>
      <c r="D19" s="125">
        <v>39</v>
      </c>
      <c r="E19" s="144" t="s">
        <v>166</v>
      </c>
    </row>
    <row r="20" spans="1:5" ht="33.75" customHeight="1">
      <c r="A20" s="152">
        <v>4</v>
      </c>
      <c r="B20" s="244" t="s">
        <v>2</v>
      </c>
      <c r="C20" s="245" t="s">
        <v>3</v>
      </c>
      <c r="D20" s="125">
        <v>37</v>
      </c>
      <c r="E20" s="31">
        <v>4</v>
      </c>
    </row>
    <row r="21" spans="1:5" ht="33.75" customHeight="1">
      <c r="A21" s="152">
        <v>5</v>
      </c>
      <c r="B21" s="244" t="s">
        <v>16</v>
      </c>
      <c r="C21" s="245" t="s">
        <v>17</v>
      </c>
      <c r="D21" s="125">
        <v>28</v>
      </c>
      <c r="E21" s="31">
        <v>5</v>
      </c>
    </row>
    <row r="22" spans="1:5" ht="33.75" customHeight="1">
      <c r="A22" s="152">
        <v>6</v>
      </c>
      <c r="B22" s="244" t="s">
        <v>0</v>
      </c>
      <c r="C22" s="245" t="s">
        <v>1</v>
      </c>
      <c r="D22" s="125">
        <v>18</v>
      </c>
      <c r="E22" s="31">
        <v>6</v>
      </c>
    </row>
    <row r="23" spans="1:5" ht="33.75" customHeight="1">
      <c r="A23" s="152">
        <v>7</v>
      </c>
      <c r="B23" s="244" t="s">
        <v>4</v>
      </c>
      <c r="C23" s="245" t="s">
        <v>5</v>
      </c>
      <c r="D23" s="125">
        <v>17</v>
      </c>
      <c r="E23" s="31">
        <v>7</v>
      </c>
    </row>
    <row r="24" spans="1:5" ht="33.75" customHeight="1">
      <c r="A24" s="152">
        <v>8</v>
      </c>
      <c r="B24" s="244" t="s">
        <v>6</v>
      </c>
      <c r="C24" s="245" t="s">
        <v>7</v>
      </c>
      <c r="D24" s="125">
        <v>10</v>
      </c>
      <c r="E24" s="31">
        <v>8</v>
      </c>
    </row>
    <row r="25" spans="1:5" ht="33.75" customHeight="1">
      <c r="A25" s="152">
        <v>9</v>
      </c>
      <c r="B25" s="244" t="s">
        <v>14</v>
      </c>
      <c r="C25" s="245" t="s">
        <v>15</v>
      </c>
      <c r="D25" s="125">
        <v>9</v>
      </c>
      <c r="E25" s="31">
        <v>9</v>
      </c>
    </row>
    <row r="26" spans="1:5" ht="33.75" customHeight="1">
      <c r="A26" s="152">
        <v>10</v>
      </c>
      <c r="B26" s="244" t="s">
        <v>10</v>
      </c>
      <c r="C26" s="245" t="s">
        <v>11</v>
      </c>
      <c r="D26" s="125">
        <v>4</v>
      </c>
      <c r="E26" s="31">
        <v>10</v>
      </c>
    </row>
    <row r="28" spans="1:4" ht="15.75">
      <c r="A28" s="265" t="s">
        <v>154</v>
      </c>
      <c r="B28" s="265"/>
      <c r="C28" s="265"/>
      <c r="D28" s="135"/>
    </row>
    <row r="30" spans="1:3" ht="15">
      <c r="A30" s="312" t="s">
        <v>155</v>
      </c>
      <c r="B30" s="312"/>
      <c r="C30" s="312"/>
    </row>
  </sheetData>
  <sheetProtection/>
  <mergeCells count="7">
    <mergeCell ref="A30:C30"/>
    <mergeCell ref="A1:E1"/>
    <mergeCell ref="A2:E2"/>
    <mergeCell ref="A4:D4"/>
    <mergeCell ref="A6:E6"/>
    <mergeCell ref="A16:E16"/>
    <mergeCell ref="A28:C2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E28"/>
  <sheetViews>
    <sheetView zoomScalePageLayoutView="0" workbookViewId="0" topLeftCell="A1">
      <selection activeCell="A1" sqref="A1:E4"/>
    </sheetView>
  </sheetViews>
  <sheetFormatPr defaultColWidth="9.140625" defaultRowHeight="15"/>
  <cols>
    <col min="2" max="2" width="29.28125" style="0" customWidth="1"/>
    <col min="3" max="3" width="24.28125" style="0" customWidth="1"/>
    <col min="4" max="4" width="10.8515625" style="0" customWidth="1"/>
    <col min="5" max="5" width="10.00390625" style="0" customWidth="1"/>
  </cols>
  <sheetData>
    <row r="1" spans="1:5" ht="31.5" customHeight="1">
      <c r="A1" s="319" t="s">
        <v>36</v>
      </c>
      <c r="B1" s="319"/>
      <c r="C1" s="319"/>
      <c r="D1" s="319"/>
      <c r="E1" s="319"/>
    </row>
    <row r="2" spans="1:5" ht="34.5" customHeight="1" thickBot="1">
      <c r="A2" s="254" t="s">
        <v>40</v>
      </c>
      <c r="B2" s="254"/>
      <c r="C2" s="254"/>
      <c r="D2" s="254"/>
      <c r="E2" s="254"/>
    </row>
    <row r="3" spans="1:5" ht="15.75" thickTop="1">
      <c r="A3" s="2" t="s">
        <v>37</v>
      </c>
      <c r="B3" s="3"/>
      <c r="C3" s="3"/>
      <c r="D3" s="3"/>
      <c r="E3" s="30" t="s">
        <v>38</v>
      </c>
    </row>
    <row r="4" spans="1:5" ht="19.5" thickBot="1">
      <c r="A4" s="262" t="s">
        <v>261</v>
      </c>
      <c r="B4" s="262"/>
      <c r="C4" s="262"/>
      <c r="D4" s="262"/>
      <c r="E4" s="3"/>
    </row>
    <row r="5" spans="1:5" ht="31.5">
      <c r="A5" s="5" t="s">
        <v>30</v>
      </c>
      <c r="B5" s="5" t="s">
        <v>31</v>
      </c>
      <c r="C5" s="5" t="s">
        <v>32</v>
      </c>
      <c r="D5" s="5" t="s">
        <v>42</v>
      </c>
      <c r="E5" s="5" t="s">
        <v>43</v>
      </c>
    </row>
    <row r="6" spans="1:5" ht="15.75" customHeight="1">
      <c r="A6" s="256" t="s">
        <v>34</v>
      </c>
      <c r="B6" s="322"/>
      <c r="C6" s="322"/>
      <c r="D6" s="322"/>
      <c r="E6" s="323"/>
    </row>
    <row r="7" spans="1:5" ht="15.75">
      <c r="A7" s="13">
        <v>1</v>
      </c>
      <c r="B7" s="7" t="s">
        <v>27</v>
      </c>
      <c r="C7" s="7" t="s">
        <v>28</v>
      </c>
      <c r="D7" s="28">
        <v>0.04861111111111111</v>
      </c>
      <c r="E7" s="31">
        <v>1</v>
      </c>
    </row>
    <row r="8" spans="1:5" ht="15.75">
      <c r="A8" s="13">
        <v>2</v>
      </c>
      <c r="B8" s="6" t="s">
        <v>18</v>
      </c>
      <c r="C8" s="7" t="s">
        <v>19</v>
      </c>
      <c r="D8" s="28">
        <v>0.051388888888888894</v>
      </c>
      <c r="E8" s="31">
        <v>2</v>
      </c>
    </row>
    <row r="9" spans="1:5" ht="31.5">
      <c r="A9" s="13">
        <v>3</v>
      </c>
      <c r="B9" s="6" t="s">
        <v>16</v>
      </c>
      <c r="C9" s="6" t="s">
        <v>17</v>
      </c>
      <c r="D9" s="28">
        <v>0.052083333333333336</v>
      </c>
      <c r="E9" s="31">
        <v>3</v>
      </c>
    </row>
    <row r="10" spans="1:5" ht="31.5">
      <c r="A10" s="13">
        <v>4</v>
      </c>
      <c r="B10" s="7" t="s">
        <v>29</v>
      </c>
      <c r="C10" s="7" t="s">
        <v>3</v>
      </c>
      <c r="D10" s="28">
        <v>0.05555555555555555</v>
      </c>
      <c r="E10" s="31">
        <v>4</v>
      </c>
    </row>
    <row r="11" spans="1:5" ht="31.5">
      <c r="A11" s="13">
        <v>5</v>
      </c>
      <c r="B11" s="7" t="s">
        <v>6</v>
      </c>
      <c r="C11" s="7" t="s">
        <v>7</v>
      </c>
      <c r="D11" s="28">
        <v>0.06597222222222222</v>
      </c>
      <c r="E11" s="31">
        <v>5</v>
      </c>
    </row>
    <row r="12" spans="1:5" ht="15.75">
      <c r="A12" s="13">
        <v>6</v>
      </c>
      <c r="B12" s="6" t="s">
        <v>20</v>
      </c>
      <c r="C12" s="7" t="s">
        <v>21</v>
      </c>
      <c r="D12" s="28">
        <v>0.07569444444444444</v>
      </c>
      <c r="E12" s="31">
        <v>6</v>
      </c>
    </row>
    <row r="13" spans="1:5" ht="15.75">
      <c r="A13" s="13">
        <v>7</v>
      </c>
      <c r="B13" s="7" t="s">
        <v>25</v>
      </c>
      <c r="C13" s="7" t="s">
        <v>26</v>
      </c>
      <c r="D13" s="28">
        <v>0.08958333333333333</v>
      </c>
      <c r="E13" s="31">
        <v>7</v>
      </c>
    </row>
    <row r="14" spans="1:5" ht="31.5">
      <c r="A14" s="13">
        <v>8</v>
      </c>
      <c r="B14" s="7" t="s">
        <v>22</v>
      </c>
      <c r="C14" s="7" t="s">
        <v>23</v>
      </c>
      <c r="D14" s="27" t="s">
        <v>64</v>
      </c>
      <c r="E14" s="31" t="s">
        <v>64</v>
      </c>
    </row>
    <row r="15" spans="1:5" ht="15.75">
      <c r="A15" s="13">
        <v>9</v>
      </c>
      <c r="B15" s="7" t="s">
        <v>24</v>
      </c>
      <c r="C15" s="7" t="s">
        <v>1</v>
      </c>
      <c r="D15" s="27" t="s">
        <v>64</v>
      </c>
      <c r="E15" s="31" t="s">
        <v>64</v>
      </c>
    </row>
    <row r="16" spans="1:5" ht="15.75">
      <c r="A16" s="259" t="s">
        <v>35</v>
      </c>
      <c r="B16" s="320"/>
      <c r="C16" s="320"/>
      <c r="D16" s="320"/>
      <c r="E16" s="321"/>
    </row>
    <row r="17" spans="1:5" ht="15.75">
      <c r="A17" s="14">
        <v>1</v>
      </c>
      <c r="B17" s="8" t="s">
        <v>10</v>
      </c>
      <c r="C17" s="9" t="s">
        <v>11</v>
      </c>
      <c r="D17" s="29">
        <v>0.049305555555555554</v>
      </c>
      <c r="E17" s="32">
        <v>1</v>
      </c>
    </row>
    <row r="18" spans="1:5" ht="15.75">
      <c r="A18" s="14">
        <v>2</v>
      </c>
      <c r="B18" s="9" t="s">
        <v>18</v>
      </c>
      <c r="C18" s="11" t="s">
        <v>19</v>
      </c>
      <c r="D18" s="29">
        <v>0.05347222222222222</v>
      </c>
      <c r="E18" s="32">
        <v>2</v>
      </c>
    </row>
    <row r="19" spans="1:5" ht="15.75">
      <c r="A19" s="14">
        <v>3</v>
      </c>
      <c r="B19" s="8" t="s">
        <v>0</v>
      </c>
      <c r="C19" s="12" t="s">
        <v>1</v>
      </c>
      <c r="D19" s="29">
        <v>0.05833333333333333</v>
      </c>
      <c r="E19" s="32">
        <v>3</v>
      </c>
    </row>
    <row r="20" spans="1:5" ht="31.5">
      <c r="A20" s="14">
        <v>4</v>
      </c>
      <c r="B20" s="8" t="s">
        <v>6</v>
      </c>
      <c r="C20" s="9" t="s">
        <v>7</v>
      </c>
      <c r="D20" s="29">
        <v>0.06180555555555556</v>
      </c>
      <c r="E20" s="32">
        <v>4</v>
      </c>
    </row>
    <row r="21" spans="1:5" ht="15.75">
      <c r="A21" s="14">
        <v>5</v>
      </c>
      <c r="B21" s="8" t="s">
        <v>12</v>
      </c>
      <c r="C21" s="9" t="s">
        <v>13</v>
      </c>
      <c r="D21" s="29">
        <v>0.06666666666666667</v>
      </c>
      <c r="E21" s="32">
        <v>5</v>
      </c>
    </row>
    <row r="22" spans="1:5" ht="15.75">
      <c r="A22" s="14">
        <v>6</v>
      </c>
      <c r="B22" s="8" t="s">
        <v>2</v>
      </c>
      <c r="C22" s="9" t="s">
        <v>3</v>
      </c>
      <c r="D22" s="29">
        <v>0.06736111111111111</v>
      </c>
      <c r="E22" s="32">
        <v>6</v>
      </c>
    </row>
    <row r="23" spans="1:5" ht="15.75">
      <c r="A23" s="14">
        <v>7</v>
      </c>
      <c r="B23" s="8" t="s">
        <v>14</v>
      </c>
      <c r="C23" s="9" t="s">
        <v>15</v>
      </c>
      <c r="D23" s="29">
        <v>0.07430555555555556</v>
      </c>
      <c r="E23" s="32">
        <v>7</v>
      </c>
    </row>
    <row r="24" spans="1:5" ht="31.5">
      <c r="A24" s="14">
        <v>8</v>
      </c>
      <c r="B24" s="8" t="s">
        <v>4</v>
      </c>
      <c r="C24" s="9" t="s">
        <v>5</v>
      </c>
      <c r="D24" s="29">
        <v>0.08888888888888889</v>
      </c>
      <c r="E24" s="32">
        <v>8</v>
      </c>
    </row>
    <row r="25" spans="1:5" ht="31.5">
      <c r="A25" s="14">
        <v>9</v>
      </c>
      <c r="B25" s="8" t="s">
        <v>8</v>
      </c>
      <c r="C25" s="9" t="s">
        <v>9</v>
      </c>
      <c r="D25" s="10" t="s">
        <v>64</v>
      </c>
      <c r="E25" s="32" t="s">
        <v>64</v>
      </c>
    </row>
    <row r="26" spans="1:5" ht="31.5">
      <c r="A26" s="14">
        <v>10</v>
      </c>
      <c r="B26" s="8" t="s">
        <v>16</v>
      </c>
      <c r="C26" s="9" t="s">
        <v>17</v>
      </c>
      <c r="D26" s="10" t="s">
        <v>64</v>
      </c>
      <c r="E26" s="32" t="s">
        <v>64</v>
      </c>
    </row>
    <row r="28" spans="1:4" ht="15.75">
      <c r="A28" s="255" t="s">
        <v>44</v>
      </c>
      <c r="B28" s="255"/>
      <c r="C28" s="255"/>
      <c r="D28" s="255"/>
    </row>
  </sheetData>
  <sheetProtection/>
  <mergeCells count="6">
    <mergeCell ref="A1:E1"/>
    <mergeCell ref="A2:E2"/>
    <mergeCell ref="A4:D4"/>
    <mergeCell ref="A28:D28"/>
    <mergeCell ref="A16:E16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BC18"/>
  <sheetViews>
    <sheetView zoomScale="70" zoomScaleNormal="70" zoomScalePageLayoutView="0" workbookViewId="0" topLeftCell="A1">
      <selection activeCell="X3" sqref="X3"/>
    </sheetView>
  </sheetViews>
  <sheetFormatPr defaultColWidth="9.140625" defaultRowHeight="15"/>
  <cols>
    <col min="1" max="1" width="5.421875" style="233" customWidth="1"/>
    <col min="2" max="2" width="5.421875" style="0" customWidth="1"/>
    <col min="3" max="3" width="29.421875" style="234" customWidth="1"/>
    <col min="4" max="6" width="5.28125" style="234" customWidth="1"/>
    <col min="7" max="7" width="4.57421875" style="235" customWidth="1"/>
    <col min="8" max="8" width="5.28125" style="234" customWidth="1"/>
    <col min="9" max="10" width="4.57421875" style="235" customWidth="1"/>
    <col min="11" max="12" width="6.28125" style="0" customWidth="1"/>
    <col min="13" max="14" width="5.421875" style="0" customWidth="1"/>
    <col min="15" max="16" width="5.421875" style="236" customWidth="1"/>
    <col min="17" max="17" width="5.421875" style="237" customWidth="1"/>
    <col min="18" max="18" width="5.421875" style="236" customWidth="1"/>
    <col min="19" max="19" width="5.28125" style="234" customWidth="1"/>
    <col min="20" max="22" width="5.421875" style="236" customWidth="1"/>
    <col min="23" max="24" width="5.140625" style="0" customWidth="1"/>
    <col min="25" max="26" width="5.421875" style="0" customWidth="1"/>
    <col min="27" max="28" width="6.28125" style="236" customWidth="1"/>
    <col min="29" max="32" width="5.7109375" style="0" customWidth="1"/>
    <col min="33" max="34" width="5.421875" style="236" customWidth="1"/>
    <col min="35" max="36" width="5.7109375" style="0" customWidth="1"/>
    <col min="37" max="37" width="4.8515625" style="0" customWidth="1"/>
    <col min="38" max="38" width="5.57421875" style="0" customWidth="1"/>
    <col min="39" max="39" width="4.57421875" style="0" customWidth="1"/>
    <col min="40" max="40" width="6.28125" style="0" customWidth="1"/>
    <col min="41" max="41" width="4.00390625" style="0" customWidth="1"/>
    <col min="42" max="42" width="4.7109375" style="0" customWidth="1"/>
    <col min="43" max="44" width="5.140625" style="0" customWidth="1"/>
    <col min="45" max="45" width="11.7109375" style="0" customWidth="1"/>
    <col min="46" max="46" width="12.140625" style="0" customWidth="1"/>
    <col min="47" max="47" width="10.28125" style="238" customWidth="1"/>
    <col min="48" max="48" width="9.28125" style="238" customWidth="1"/>
    <col min="49" max="49" width="10.28125" style="183" customWidth="1"/>
    <col min="50" max="50" width="10.421875" style="183" hidden="1" customWidth="1"/>
    <col min="51" max="51" width="9.140625" style="183" customWidth="1"/>
    <col min="52" max="52" width="11.421875" style="183" customWidth="1"/>
    <col min="53" max="55" width="9.140625" style="183" customWidth="1"/>
  </cols>
  <sheetData>
    <row r="1" spans="1:55" ht="15.75">
      <c r="A1" s="329" t="s">
        <v>205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0"/>
      <c r="AN1" s="330"/>
      <c r="AO1" s="330"/>
      <c r="AP1" s="330"/>
      <c r="AQ1" s="330"/>
      <c r="AR1" s="330"/>
      <c r="AS1" s="330"/>
      <c r="AT1" s="330"/>
      <c r="AU1" s="330"/>
      <c r="AV1" s="330"/>
      <c r="AW1" s="330"/>
      <c r="AX1" s="173"/>
      <c r="AY1" s="174"/>
      <c r="AZ1" s="174"/>
      <c r="BA1" s="174"/>
      <c r="BB1" s="174"/>
      <c r="BC1" s="174"/>
    </row>
    <row r="2" spans="1:55" ht="15.75">
      <c r="A2" s="330" t="s">
        <v>206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330"/>
      <c r="AQ2" s="330"/>
      <c r="AR2" s="330"/>
      <c r="AS2" s="330"/>
      <c r="AT2" s="330"/>
      <c r="AU2" s="330"/>
      <c r="AV2" s="330"/>
      <c r="AW2" s="330"/>
      <c r="AX2" s="173"/>
      <c r="AY2" s="174"/>
      <c r="AZ2" s="174"/>
      <c r="BA2" s="174"/>
      <c r="BB2" s="174"/>
      <c r="BC2" s="174"/>
    </row>
    <row r="3" spans="1:55" ht="15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5"/>
      <c r="R3" s="173"/>
      <c r="S3" s="173"/>
      <c r="T3" s="173"/>
      <c r="U3" s="173"/>
      <c r="V3" s="173"/>
      <c r="W3" s="173"/>
      <c r="X3" s="248" t="s">
        <v>260</v>
      </c>
      <c r="Y3" s="248"/>
      <c r="Z3" s="248"/>
      <c r="AA3" s="248"/>
      <c r="AB3" s="248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3"/>
      <c r="AS3" s="173"/>
      <c r="AT3" s="173"/>
      <c r="AU3" s="177"/>
      <c r="AV3" s="177"/>
      <c r="AW3" s="177"/>
      <c r="AX3" s="177"/>
      <c r="AY3" s="174"/>
      <c r="AZ3" s="174"/>
      <c r="BA3" s="174"/>
      <c r="BB3" s="174"/>
      <c r="BC3" s="174"/>
    </row>
    <row r="4" spans="1:50" ht="15.75">
      <c r="A4" s="178" t="s">
        <v>37</v>
      </c>
      <c r="B4" s="178"/>
      <c r="C4" s="178"/>
      <c r="D4" s="178"/>
      <c r="E4" s="178"/>
      <c r="F4" s="178"/>
      <c r="G4" s="179"/>
      <c r="H4" s="178"/>
      <c r="I4" s="179"/>
      <c r="J4" s="179"/>
      <c r="K4" s="178"/>
      <c r="L4" s="178"/>
      <c r="M4" s="178"/>
      <c r="N4" s="178"/>
      <c r="O4" s="178"/>
      <c r="P4" s="178"/>
      <c r="Q4" s="180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81">
        <v>0.1875</v>
      </c>
      <c r="AS4" s="178"/>
      <c r="AT4" s="178"/>
      <c r="AU4" s="182"/>
      <c r="AV4" s="182"/>
      <c r="AW4" s="182"/>
      <c r="AX4" s="182"/>
    </row>
    <row r="5" spans="1:55" ht="186.75">
      <c r="A5" s="184" t="s">
        <v>30</v>
      </c>
      <c r="B5" s="184" t="s">
        <v>207</v>
      </c>
      <c r="C5" s="185" t="s">
        <v>208</v>
      </c>
      <c r="D5" s="186" t="s">
        <v>209</v>
      </c>
      <c r="E5" s="187" t="s">
        <v>210</v>
      </c>
      <c r="F5" s="324" t="s">
        <v>211</v>
      </c>
      <c r="G5" s="325"/>
      <c r="H5" s="324" t="s">
        <v>212</v>
      </c>
      <c r="I5" s="325"/>
      <c r="J5" s="324" t="s">
        <v>213</v>
      </c>
      <c r="K5" s="325"/>
      <c r="L5" s="326" t="s">
        <v>214</v>
      </c>
      <c r="M5" s="327"/>
      <c r="N5" s="326" t="s">
        <v>215</v>
      </c>
      <c r="O5" s="328"/>
      <c r="P5" s="327"/>
      <c r="Q5" s="189" t="s">
        <v>216</v>
      </c>
      <c r="R5" s="326" t="s">
        <v>217</v>
      </c>
      <c r="S5" s="328"/>
      <c r="T5" s="327"/>
      <c r="U5" s="187" t="s">
        <v>218</v>
      </c>
      <c r="V5" s="326" t="s">
        <v>219</v>
      </c>
      <c r="W5" s="327"/>
      <c r="X5" s="324" t="s">
        <v>220</v>
      </c>
      <c r="Y5" s="325"/>
      <c r="Z5" s="326" t="s">
        <v>221</v>
      </c>
      <c r="AA5" s="327"/>
      <c r="AB5" s="326" t="s">
        <v>222</v>
      </c>
      <c r="AC5" s="327"/>
      <c r="AD5" s="326" t="s">
        <v>223</v>
      </c>
      <c r="AE5" s="327"/>
      <c r="AF5" s="188" t="s">
        <v>224</v>
      </c>
      <c r="AG5" s="326" t="s">
        <v>225</v>
      </c>
      <c r="AH5" s="327"/>
      <c r="AI5" s="326" t="s">
        <v>226</v>
      </c>
      <c r="AJ5" s="328"/>
      <c r="AK5" s="327"/>
      <c r="AL5" s="326" t="s">
        <v>227</v>
      </c>
      <c r="AM5" s="328"/>
      <c r="AN5" s="327"/>
      <c r="AO5" s="324" t="s">
        <v>228</v>
      </c>
      <c r="AP5" s="325"/>
      <c r="AQ5" s="324" t="s">
        <v>229</v>
      </c>
      <c r="AR5" s="325"/>
      <c r="AS5" s="186" t="s">
        <v>230</v>
      </c>
      <c r="AT5" s="186" t="s">
        <v>231</v>
      </c>
      <c r="AU5" s="190" t="s">
        <v>232</v>
      </c>
      <c r="AV5" s="191" t="s">
        <v>233</v>
      </c>
      <c r="AW5" s="190" t="s">
        <v>234</v>
      </c>
      <c r="AX5" s="190"/>
      <c r="AY5" s="191" t="s">
        <v>235</v>
      </c>
      <c r="AZ5" s="191" t="s">
        <v>236</v>
      </c>
      <c r="BA5" s="191" t="s">
        <v>237</v>
      </c>
      <c r="BB5" s="191" t="s">
        <v>238</v>
      </c>
      <c r="BC5" s="192" t="s">
        <v>43</v>
      </c>
    </row>
    <row r="6" spans="1:55" ht="75.75">
      <c r="A6" s="193"/>
      <c r="B6" s="194"/>
      <c r="C6" s="195"/>
      <c r="D6" s="196" t="s">
        <v>176</v>
      </c>
      <c r="E6" s="196" t="s">
        <v>176</v>
      </c>
      <c r="F6" s="196" t="s">
        <v>176</v>
      </c>
      <c r="G6" s="196" t="s">
        <v>239</v>
      </c>
      <c r="H6" s="196" t="s">
        <v>176</v>
      </c>
      <c r="I6" s="196" t="s">
        <v>239</v>
      </c>
      <c r="J6" s="196" t="s">
        <v>176</v>
      </c>
      <c r="K6" s="196" t="s">
        <v>239</v>
      </c>
      <c r="L6" s="196" t="s">
        <v>176</v>
      </c>
      <c r="M6" s="196" t="s">
        <v>239</v>
      </c>
      <c r="N6" s="196" t="s">
        <v>176</v>
      </c>
      <c r="O6" s="196" t="s">
        <v>240</v>
      </c>
      <c r="P6" s="196" t="s">
        <v>239</v>
      </c>
      <c r="Q6" s="197" t="s">
        <v>241</v>
      </c>
      <c r="R6" s="196" t="s">
        <v>176</v>
      </c>
      <c r="S6" s="196" t="s">
        <v>240</v>
      </c>
      <c r="T6" s="196" t="s">
        <v>239</v>
      </c>
      <c r="U6" s="196" t="s">
        <v>239</v>
      </c>
      <c r="V6" s="196" t="s">
        <v>176</v>
      </c>
      <c r="W6" s="196" t="s">
        <v>239</v>
      </c>
      <c r="X6" s="196" t="s">
        <v>176</v>
      </c>
      <c r="Y6" s="196" t="s">
        <v>239</v>
      </c>
      <c r="Z6" s="196" t="s">
        <v>176</v>
      </c>
      <c r="AA6" s="196" t="s">
        <v>239</v>
      </c>
      <c r="AB6" s="196" t="s">
        <v>176</v>
      </c>
      <c r="AC6" s="196" t="s">
        <v>239</v>
      </c>
      <c r="AD6" s="196" t="s">
        <v>176</v>
      </c>
      <c r="AE6" s="196" t="s">
        <v>239</v>
      </c>
      <c r="AF6" s="196" t="s">
        <v>239</v>
      </c>
      <c r="AG6" s="196" t="s">
        <v>176</v>
      </c>
      <c r="AH6" s="196" t="s">
        <v>239</v>
      </c>
      <c r="AI6" s="196" t="s">
        <v>176</v>
      </c>
      <c r="AJ6" s="196" t="s">
        <v>240</v>
      </c>
      <c r="AK6" s="196" t="s">
        <v>239</v>
      </c>
      <c r="AL6" s="196" t="s">
        <v>176</v>
      </c>
      <c r="AM6" s="196" t="s">
        <v>240</v>
      </c>
      <c r="AN6" s="196" t="s">
        <v>239</v>
      </c>
      <c r="AO6" s="196" t="s">
        <v>176</v>
      </c>
      <c r="AP6" s="196" t="s">
        <v>239</v>
      </c>
      <c r="AQ6" s="196" t="s">
        <v>176</v>
      </c>
      <c r="AR6" s="196" t="s">
        <v>239</v>
      </c>
      <c r="AS6" s="198"/>
      <c r="AT6" s="198"/>
      <c r="AU6" s="199"/>
      <c r="AV6" s="200"/>
      <c r="AW6" s="201"/>
      <c r="AX6" s="201"/>
      <c r="AY6" s="202"/>
      <c r="AZ6" s="202"/>
      <c r="BA6" s="202"/>
      <c r="BB6" s="202"/>
      <c r="BC6" s="202"/>
    </row>
    <row r="7" spans="1:55" ht="20.25">
      <c r="A7" s="203"/>
      <c r="B7" s="204"/>
      <c r="C7" s="205" t="s">
        <v>141</v>
      </c>
      <c r="D7" s="206"/>
      <c r="E7" s="207"/>
      <c r="F7" s="206"/>
      <c r="G7" s="207"/>
      <c r="H7" s="206"/>
      <c r="I7" s="207"/>
      <c r="J7" s="206"/>
      <c r="K7" s="207"/>
      <c r="L7" s="208"/>
      <c r="M7" s="209"/>
      <c r="N7" s="209"/>
      <c r="O7" s="209"/>
      <c r="P7" s="207"/>
      <c r="Q7" s="210"/>
      <c r="R7" s="209"/>
      <c r="S7" s="209"/>
      <c r="T7" s="207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9"/>
      <c r="AH7" s="207"/>
      <c r="AI7" s="209"/>
      <c r="AJ7" s="209"/>
      <c r="AK7" s="207"/>
      <c r="AL7" s="209"/>
      <c r="AM7" s="209"/>
      <c r="AN7" s="207"/>
      <c r="AO7" s="208"/>
      <c r="AP7" s="208"/>
      <c r="AQ7" s="208"/>
      <c r="AR7" s="209"/>
      <c r="AS7" s="211"/>
      <c r="AT7" s="211"/>
      <c r="AU7" s="212"/>
      <c r="AV7" s="212"/>
      <c r="AW7" s="213"/>
      <c r="AX7" s="213"/>
      <c r="AY7" s="214"/>
      <c r="AZ7" s="215"/>
      <c r="BA7" s="208"/>
      <c r="BB7" s="216"/>
      <c r="BC7" s="217"/>
    </row>
    <row r="8" spans="1:55" ht="47.25">
      <c r="A8" s="218">
        <v>1</v>
      </c>
      <c r="B8" s="13">
        <v>11</v>
      </c>
      <c r="C8" s="6" t="s">
        <v>242</v>
      </c>
      <c r="D8" s="219">
        <v>0</v>
      </c>
      <c r="E8" s="220">
        <v>0</v>
      </c>
      <c r="F8" s="220">
        <v>4</v>
      </c>
      <c r="G8" s="220">
        <f>10-F8</f>
        <v>6</v>
      </c>
      <c r="H8" s="220">
        <v>10</v>
      </c>
      <c r="I8" s="220">
        <f>20-H8</f>
        <v>10</v>
      </c>
      <c r="J8" s="220">
        <v>0</v>
      </c>
      <c r="K8" s="220">
        <f aca="true" t="shared" si="0" ref="K8:K16">20-J8</f>
        <v>20</v>
      </c>
      <c r="L8" s="220">
        <v>1</v>
      </c>
      <c r="M8" s="220">
        <f aca="true" t="shared" si="1" ref="M8:M14">20-L8</f>
        <v>19</v>
      </c>
      <c r="N8" s="220">
        <v>0</v>
      </c>
      <c r="O8" s="220">
        <v>50</v>
      </c>
      <c r="P8" s="220">
        <f aca="true" t="shared" si="2" ref="P8:P16">O8-N8</f>
        <v>50</v>
      </c>
      <c r="Q8" s="221">
        <v>20</v>
      </c>
      <c r="R8" s="220">
        <v>1</v>
      </c>
      <c r="S8" s="220">
        <v>40</v>
      </c>
      <c r="T8" s="220">
        <f aca="true" t="shared" si="3" ref="T8:T15">S8-R8</f>
        <v>39</v>
      </c>
      <c r="U8" s="220">
        <v>10</v>
      </c>
      <c r="V8" s="220">
        <v>0</v>
      </c>
      <c r="W8" s="220">
        <f aca="true" t="shared" si="4" ref="W8:W16">10-V8</f>
        <v>10</v>
      </c>
      <c r="X8" s="220">
        <v>0</v>
      </c>
      <c r="Y8" s="220">
        <f>10-X8</f>
        <v>10</v>
      </c>
      <c r="Z8" s="220">
        <v>1</v>
      </c>
      <c r="AA8" s="220">
        <f aca="true" t="shared" si="5" ref="AA8:AA16">15-Z8</f>
        <v>14</v>
      </c>
      <c r="AB8" s="220">
        <v>1</v>
      </c>
      <c r="AC8" s="220">
        <f aca="true" t="shared" si="6" ref="AC8:AC16">20-AB8</f>
        <v>19</v>
      </c>
      <c r="AD8" s="222">
        <v>0</v>
      </c>
      <c r="AE8" s="222">
        <f>20-AD8</f>
        <v>20</v>
      </c>
      <c r="AF8" s="220">
        <v>15</v>
      </c>
      <c r="AG8" s="220">
        <v>1</v>
      </c>
      <c r="AH8" s="220">
        <f aca="true" t="shared" si="7" ref="AH8:AH15">20-AG8</f>
        <v>19</v>
      </c>
      <c r="AI8" s="220">
        <v>0</v>
      </c>
      <c r="AJ8" s="220">
        <v>50</v>
      </c>
      <c r="AK8" s="220">
        <f aca="true" t="shared" si="8" ref="AK8:AK16">AJ8-AI8</f>
        <v>50</v>
      </c>
      <c r="AL8" s="220">
        <v>0</v>
      </c>
      <c r="AM8" s="220">
        <v>50</v>
      </c>
      <c r="AN8" s="220">
        <f aca="true" t="shared" si="9" ref="AN8:AN16">AM8-AL8</f>
        <v>50</v>
      </c>
      <c r="AO8" s="220">
        <v>0</v>
      </c>
      <c r="AP8" s="220">
        <f aca="true" t="shared" si="10" ref="AP8:AP15">15-AO8</f>
        <v>15</v>
      </c>
      <c r="AQ8" s="220">
        <v>0</v>
      </c>
      <c r="AR8" s="220">
        <f aca="true" t="shared" si="11" ref="AR8:AR16">15-AQ8</f>
        <v>15</v>
      </c>
      <c r="AS8" s="223">
        <v>0.6180555555555556</v>
      </c>
      <c r="AT8" s="223">
        <v>0.4354166666666666</v>
      </c>
      <c r="AU8" s="224">
        <v>0.019560185185185184</v>
      </c>
      <c r="AV8" s="224">
        <f aca="true" t="shared" si="12" ref="AV8:AV16">AS8-AT8-AU8</f>
        <v>0.16307870370370378</v>
      </c>
      <c r="AW8" s="225">
        <v>0</v>
      </c>
      <c r="AX8" s="226">
        <v>0</v>
      </c>
      <c r="AY8" s="227">
        <f aca="true" t="shared" si="13" ref="AY8:AY16">AX8/5</f>
        <v>0</v>
      </c>
      <c r="AZ8" s="143">
        <f aca="true" t="shared" si="14" ref="AZ8:AZ16">G8+I8+K8+M8+P8+Q8+T8+U8+W8+Y8+AA8+AC8+AE8+AF8+AH8+AK8+AN8+AP8+AR8</f>
        <v>411</v>
      </c>
      <c r="BA8" s="228">
        <f aca="true" t="shared" si="15" ref="BA8:BA16">D8+E8+AY8</f>
        <v>0</v>
      </c>
      <c r="BB8" s="228">
        <f aca="true" t="shared" si="16" ref="BB8:BB16">AZ8-BA8</f>
        <v>411</v>
      </c>
      <c r="BC8" s="229">
        <v>1</v>
      </c>
    </row>
    <row r="9" spans="1:55" ht="31.5">
      <c r="A9" s="218">
        <v>2</v>
      </c>
      <c r="B9" s="13">
        <v>12</v>
      </c>
      <c r="C9" s="6" t="s">
        <v>16</v>
      </c>
      <c r="D9" s="219">
        <v>0</v>
      </c>
      <c r="E9" s="220">
        <v>0</v>
      </c>
      <c r="F9" s="220">
        <v>2</v>
      </c>
      <c r="G9" s="220">
        <f>10-F9</f>
        <v>8</v>
      </c>
      <c r="H9" s="220">
        <v>0</v>
      </c>
      <c r="I9" s="220">
        <f>20-H9</f>
        <v>20</v>
      </c>
      <c r="J9" s="220">
        <v>0</v>
      </c>
      <c r="K9" s="220">
        <f t="shared" si="0"/>
        <v>20</v>
      </c>
      <c r="L9" s="220">
        <v>2</v>
      </c>
      <c r="M9" s="220">
        <f t="shared" si="1"/>
        <v>18</v>
      </c>
      <c r="N9" s="220">
        <v>0</v>
      </c>
      <c r="O9" s="220">
        <v>50</v>
      </c>
      <c r="P9" s="220">
        <f t="shared" si="2"/>
        <v>50</v>
      </c>
      <c r="Q9" s="221">
        <v>20</v>
      </c>
      <c r="R9" s="220">
        <v>3</v>
      </c>
      <c r="S9" s="220">
        <v>40</v>
      </c>
      <c r="T9" s="220">
        <f t="shared" si="3"/>
        <v>37</v>
      </c>
      <c r="U9" s="220">
        <v>10</v>
      </c>
      <c r="V9" s="220">
        <v>0</v>
      </c>
      <c r="W9" s="220">
        <f t="shared" si="4"/>
        <v>10</v>
      </c>
      <c r="X9" s="220">
        <v>0</v>
      </c>
      <c r="Y9" s="220">
        <f>10-X9</f>
        <v>10</v>
      </c>
      <c r="Z9" s="220">
        <v>0</v>
      </c>
      <c r="AA9" s="220">
        <f t="shared" si="5"/>
        <v>15</v>
      </c>
      <c r="AB9" s="220">
        <v>9</v>
      </c>
      <c r="AC9" s="220">
        <f t="shared" si="6"/>
        <v>11</v>
      </c>
      <c r="AD9" s="220">
        <v>0</v>
      </c>
      <c r="AE9" s="220">
        <f>20-AD9</f>
        <v>20</v>
      </c>
      <c r="AF9" s="220">
        <v>15</v>
      </c>
      <c r="AG9" s="220">
        <v>1</v>
      </c>
      <c r="AH9" s="220">
        <f t="shared" si="7"/>
        <v>19</v>
      </c>
      <c r="AI9" s="220">
        <v>0</v>
      </c>
      <c r="AJ9" s="220">
        <v>50</v>
      </c>
      <c r="AK9" s="220">
        <f t="shared" si="8"/>
        <v>50</v>
      </c>
      <c r="AL9" s="220">
        <v>2</v>
      </c>
      <c r="AM9" s="220">
        <v>50</v>
      </c>
      <c r="AN9" s="220">
        <f t="shared" si="9"/>
        <v>48</v>
      </c>
      <c r="AO9" s="220">
        <v>2</v>
      </c>
      <c r="AP9" s="220">
        <f t="shared" si="10"/>
        <v>13</v>
      </c>
      <c r="AQ9" s="220">
        <v>0</v>
      </c>
      <c r="AR9" s="220">
        <f t="shared" si="11"/>
        <v>15</v>
      </c>
      <c r="AS9" s="223">
        <v>0.7069444444444444</v>
      </c>
      <c r="AT9" s="223">
        <v>0.46319444444444446</v>
      </c>
      <c r="AU9" s="224">
        <v>0.04155092592592593</v>
      </c>
      <c r="AV9" s="224">
        <f t="shared" si="12"/>
        <v>0.20219907407407398</v>
      </c>
      <c r="AW9" s="225">
        <f>AV9-$AR$4</f>
        <v>0.014699074074073976</v>
      </c>
      <c r="AX9" s="226">
        <v>21</v>
      </c>
      <c r="AY9" s="227">
        <f t="shared" si="13"/>
        <v>4.2</v>
      </c>
      <c r="AZ9" s="143">
        <f t="shared" si="14"/>
        <v>409</v>
      </c>
      <c r="BA9" s="228">
        <f t="shared" si="15"/>
        <v>4.2</v>
      </c>
      <c r="BB9" s="228">
        <f t="shared" si="16"/>
        <v>404.8</v>
      </c>
      <c r="BC9" s="229">
        <v>2</v>
      </c>
    </row>
    <row r="10" spans="1:55" ht="18">
      <c r="A10" s="218">
        <v>3</v>
      </c>
      <c r="B10" s="13">
        <v>18</v>
      </c>
      <c r="C10" s="7" t="s">
        <v>27</v>
      </c>
      <c r="D10" s="219">
        <v>0</v>
      </c>
      <c r="E10" s="220">
        <v>10</v>
      </c>
      <c r="F10" s="220">
        <v>10</v>
      </c>
      <c r="G10" s="222">
        <v>0</v>
      </c>
      <c r="H10" s="220" t="s">
        <v>243</v>
      </c>
      <c r="I10" s="220">
        <v>0</v>
      </c>
      <c r="J10" s="220">
        <v>0</v>
      </c>
      <c r="K10" s="220">
        <f t="shared" si="0"/>
        <v>20</v>
      </c>
      <c r="L10" s="220">
        <v>2</v>
      </c>
      <c r="M10" s="220">
        <f t="shared" si="1"/>
        <v>18</v>
      </c>
      <c r="N10" s="220">
        <v>0</v>
      </c>
      <c r="O10" s="220">
        <v>50</v>
      </c>
      <c r="P10" s="220">
        <f t="shared" si="2"/>
        <v>50</v>
      </c>
      <c r="Q10" s="221">
        <v>20</v>
      </c>
      <c r="R10" s="220">
        <v>0</v>
      </c>
      <c r="S10" s="220">
        <v>40</v>
      </c>
      <c r="T10" s="220">
        <f t="shared" si="3"/>
        <v>40</v>
      </c>
      <c r="U10" s="220">
        <v>10</v>
      </c>
      <c r="V10" s="220">
        <v>0</v>
      </c>
      <c r="W10" s="220">
        <f t="shared" si="4"/>
        <v>10</v>
      </c>
      <c r="X10" s="220">
        <v>0</v>
      </c>
      <c r="Y10" s="220">
        <v>10</v>
      </c>
      <c r="Z10" s="220">
        <v>1</v>
      </c>
      <c r="AA10" s="220">
        <f t="shared" si="5"/>
        <v>14</v>
      </c>
      <c r="AB10" s="220">
        <v>0</v>
      </c>
      <c r="AC10" s="220">
        <f t="shared" si="6"/>
        <v>20</v>
      </c>
      <c r="AD10" s="220">
        <v>0</v>
      </c>
      <c r="AE10" s="220">
        <f>20-AD10</f>
        <v>20</v>
      </c>
      <c r="AF10" s="220">
        <v>15</v>
      </c>
      <c r="AG10" s="220">
        <v>0</v>
      </c>
      <c r="AH10" s="220">
        <f t="shared" si="7"/>
        <v>20</v>
      </c>
      <c r="AI10" s="220">
        <v>0</v>
      </c>
      <c r="AJ10" s="220">
        <v>50</v>
      </c>
      <c r="AK10" s="220">
        <f t="shared" si="8"/>
        <v>50</v>
      </c>
      <c r="AL10" s="220">
        <v>0</v>
      </c>
      <c r="AM10" s="220">
        <v>50</v>
      </c>
      <c r="AN10" s="220">
        <f t="shared" si="9"/>
        <v>50</v>
      </c>
      <c r="AO10" s="220">
        <v>0</v>
      </c>
      <c r="AP10" s="220">
        <f t="shared" si="10"/>
        <v>15</v>
      </c>
      <c r="AQ10" s="220">
        <v>0</v>
      </c>
      <c r="AR10" s="220">
        <f t="shared" si="11"/>
        <v>15</v>
      </c>
      <c r="AS10" s="230">
        <v>0.56875</v>
      </c>
      <c r="AT10" s="230">
        <v>0.40069444444444446</v>
      </c>
      <c r="AU10" s="231">
        <v>0</v>
      </c>
      <c r="AV10" s="231">
        <f t="shared" si="12"/>
        <v>0.1680555555555555</v>
      </c>
      <c r="AW10" s="225">
        <v>0</v>
      </c>
      <c r="AX10" s="226">
        <v>0</v>
      </c>
      <c r="AY10" s="227">
        <f t="shared" si="13"/>
        <v>0</v>
      </c>
      <c r="AZ10" s="143">
        <f t="shared" si="14"/>
        <v>397</v>
      </c>
      <c r="BA10" s="228">
        <f t="shared" si="15"/>
        <v>10</v>
      </c>
      <c r="BB10" s="228">
        <f t="shared" si="16"/>
        <v>387</v>
      </c>
      <c r="BC10" s="229">
        <v>3</v>
      </c>
    </row>
    <row r="11" spans="1:55" ht="47.25">
      <c r="A11" s="218">
        <v>4</v>
      </c>
      <c r="B11" s="13">
        <v>14</v>
      </c>
      <c r="C11" s="7" t="s">
        <v>244</v>
      </c>
      <c r="D11" s="232">
        <v>1</v>
      </c>
      <c r="E11" s="220">
        <v>0</v>
      </c>
      <c r="F11" s="220">
        <v>4</v>
      </c>
      <c r="G11" s="220">
        <f aca="true" t="shared" si="17" ref="G11:G16">10-F11</f>
        <v>6</v>
      </c>
      <c r="H11" s="220">
        <v>20</v>
      </c>
      <c r="I11" s="220">
        <v>0</v>
      </c>
      <c r="J11" s="220">
        <v>0</v>
      </c>
      <c r="K11" s="220">
        <f t="shared" si="0"/>
        <v>20</v>
      </c>
      <c r="L11" s="220">
        <v>0</v>
      </c>
      <c r="M11" s="220">
        <f t="shared" si="1"/>
        <v>20</v>
      </c>
      <c r="N11" s="220">
        <v>0</v>
      </c>
      <c r="O11" s="220">
        <v>50</v>
      </c>
      <c r="P11" s="220">
        <f t="shared" si="2"/>
        <v>50</v>
      </c>
      <c r="Q11" s="221">
        <v>0</v>
      </c>
      <c r="R11" s="220">
        <v>3</v>
      </c>
      <c r="S11" s="220">
        <v>40</v>
      </c>
      <c r="T11" s="220">
        <f t="shared" si="3"/>
        <v>37</v>
      </c>
      <c r="U11" s="220">
        <v>10</v>
      </c>
      <c r="V11" s="220">
        <v>0</v>
      </c>
      <c r="W11" s="220">
        <f t="shared" si="4"/>
        <v>10</v>
      </c>
      <c r="X11" s="220">
        <v>0</v>
      </c>
      <c r="Y11" s="220">
        <f>10-X11</f>
        <v>10</v>
      </c>
      <c r="Z11" s="220">
        <v>1</v>
      </c>
      <c r="AA11" s="220">
        <f t="shared" si="5"/>
        <v>14</v>
      </c>
      <c r="AB11" s="220">
        <v>0</v>
      </c>
      <c r="AC11" s="220">
        <f t="shared" si="6"/>
        <v>20</v>
      </c>
      <c r="AD11" s="220">
        <v>1</v>
      </c>
      <c r="AE11" s="220">
        <f>20-AD11</f>
        <v>19</v>
      </c>
      <c r="AF11" s="220">
        <v>15</v>
      </c>
      <c r="AG11" s="220">
        <v>0</v>
      </c>
      <c r="AH11" s="220">
        <f t="shared" si="7"/>
        <v>20</v>
      </c>
      <c r="AI11" s="220">
        <v>0</v>
      </c>
      <c r="AJ11" s="220">
        <v>50</v>
      </c>
      <c r="AK11" s="220">
        <f t="shared" si="8"/>
        <v>50</v>
      </c>
      <c r="AL11" s="220">
        <v>2</v>
      </c>
      <c r="AM11" s="220">
        <v>50</v>
      </c>
      <c r="AN11" s="220">
        <f t="shared" si="9"/>
        <v>48</v>
      </c>
      <c r="AO11" s="220">
        <v>1</v>
      </c>
      <c r="AP11" s="220">
        <f t="shared" si="10"/>
        <v>14</v>
      </c>
      <c r="AQ11" s="220">
        <v>0</v>
      </c>
      <c r="AR11" s="220">
        <f t="shared" si="11"/>
        <v>15</v>
      </c>
      <c r="AS11" s="230">
        <v>0.6756944444444444</v>
      </c>
      <c r="AT11" s="230">
        <v>0.4236111111111111</v>
      </c>
      <c r="AU11" s="231">
        <v>0.011805555555555555</v>
      </c>
      <c r="AV11" s="231">
        <f t="shared" si="12"/>
        <v>0.2402777777777777</v>
      </c>
      <c r="AW11" s="225">
        <f aca="true" t="shared" si="18" ref="AW11:AW16">AV11-$AR$4</f>
        <v>0.0527777777777777</v>
      </c>
      <c r="AX11" s="226">
        <v>76</v>
      </c>
      <c r="AY11" s="227">
        <f t="shared" si="13"/>
        <v>15.2</v>
      </c>
      <c r="AZ11" s="143">
        <f t="shared" si="14"/>
        <v>378</v>
      </c>
      <c r="BA11" s="228">
        <f t="shared" si="15"/>
        <v>16.2</v>
      </c>
      <c r="BB11" s="228">
        <f t="shared" si="16"/>
        <v>361.8</v>
      </c>
      <c r="BC11" s="229">
        <v>4</v>
      </c>
    </row>
    <row r="12" spans="1:55" ht="31.5">
      <c r="A12" s="218">
        <v>5</v>
      </c>
      <c r="B12" s="13">
        <v>15</v>
      </c>
      <c r="C12" s="7" t="s">
        <v>245</v>
      </c>
      <c r="D12" s="232">
        <v>0</v>
      </c>
      <c r="E12" s="220">
        <v>0</v>
      </c>
      <c r="F12" s="220">
        <v>4</v>
      </c>
      <c r="G12" s="220">
        <f t="shared" si="17"/>
        <v>6</v>
      </c>
      <c r="H12" s="220">
        <v>0</v>
      </c>
      <c r="I12" s="220">
        <f>20-H12</f>
        <v>20</v>
      </c>
      <c r="J12" s="220">
        <v>0</v>
      </c>
      <c r="K12" s="220">
        <f t="shared" si="0"/>
        <v>20</v>
      </c>
      <c r="L12" s="220">
        <v>0</v>
      </c>
      <c r="M12" s="220">
        <f t="shared" si="1"/>
        <v>20</v>
      </c>
      <c r="N12" s="220">
        <v>0</v>
      </c>
      <c r="O12" s="220">
        <v>35</v>
      </c>
      <c r="P12" s="220">
        <f t="shared" si="2"/>
        <v>35</v>
      </c>
      <c r="Q12" s="221">
        <v>20</v>
      </c>
      <c r="R12" s="220">
        <v>0</v>
      </c>
      <c r="S12" s="220">
        <v>20</v>
      </c>
      <c r="T12" s="220">
        <f t="shared" si="3"/>
        <v>20</v>
      </c>
      <c r="U12" s="220">
        <v>10</v>
      </c>
      <c r="V12" s="220">
        <v>0</v>
      </c>
      <c r="W12" s="220">
        <f t="shared" si="4"/>
        <v>10</v>
      </c>
      <c r="X12" s="220">
        <v>0</v>
      </c>
      <c r="Y12" s="220">
        <f>10-X12</f>
        <v>10</v>
      </c>
      <c r="Z12" s="220">
        <v>3</v>
      </c>
      <c r="AA12" s="220">
        <f t="shared" si="5"/>
        <v>12</v>
      </c>
      <c r="AB12" s="220">
        <v>1</v>
      </c>
      <c r="AC12" s="220">
        <f t="shared" si="6"/>
        <v>19</v>
      </c>
      <c r="AD12" s="220">
        <v>20</v>
      </c>
      <c r="AE12" s="220">
        <v>0</v>
      </c>
      <c r="AF12" s="220">
        <v>15</v>
      </c>
      <c r="AG12" s="220">
        <v>0</v>
      </c>
      <c r="AH12" s="220">
        <f t="shared" si="7"/>
        <v>20</v>
      </c>
      <c r="AI12" s="220">
        <v>0</v>
      </c>
      <c r="AJ12" s="220">
        <v>35</v>
      </c>
      <c r="AK12" s="220">
        <f t="shared" si="8"/>
        <v>35</v>
      </c>
      <c r="AL12" s="220">
        <v>0</v>
      </c>
      <c r="AM12" s="220">
        <v>30</v>
      </c>
      <c r="AN12" s="220">
        <f t="shared" si="9"/>
        <v>30</v>
      </c>
      <c r="AO12" s="220">
        <v>0</v>
      </c>
      <c r="AP12" s="220">
        <f t="shared" si="10"/>
        <v>15</v>
      </c>
      <c r="AQ12" s="220">
        <v>1</v>
      </c>
      <c r="AR12" s="220">
        <f t="shared" si="11"/>
        <v>14</v>
      </c>
      <c r="AS12" s="230">
        <v>0.6805555555555555</v>
      </c>
      <c r="AT12" s="230">
        <v>0.4583333333333333</v>
      </c>
      <c r="AU12" s="231">
        <v>0</v>
      </c>
      <c r="AV12" s="231">
        <f t="shared" si="12"/>
        <v>0.22222222222222215</v>
      </c>
      <c r="AW12" s="225">
        <f t="shared" si="18"/>
        <v>0.034722222222222154</v>
      </c>
      <c r="AX12" s="226">
        <v>50</v>
      </c>
      <c r="AY12" s="227">
        <f t="shared" si="13"/>
        <v>10</v>
      </c>
      <c r="AZ12" s="143">
        <f t="shared" si="14"/>
        <v>331</v>
      </c>
      <c r="BA12" s="228">
        <f t="shared" si="15"/>
        <v>10</v>
      </c>
      <c r="BB12" s="228">
        <f t="shared" si="16"/>
        <v>321</v>
      </c>
      <c r="BC12" s="229">
        <v>5</v>
      </c>
    </row>
    <row r="13" spans="1:55" ht="31.5">
      <c r="A13" s="218">
        <v>6</v>
      </c>
      <c r="B13" s="13">
        <v>19</v>
      </c>
      <c r="C13" s="7" t="s">
        <v>246</v>
      </c>
      <c r="D13" s="232">
        <v>0</v>
      </c>
      <c r="E13" s="220">
        <v>10</v>
      </c>
      <c r="F13" s="220">
        <v>4</v>
      </c>
      <c r="G13" s="220">
        <f t="shared" si="17"/>
        <v>6</v>
      </c>
      <c r="H13" s="220" t="s">
        <v>243</v>
      </c>
      <c r="I13" s="220">
        <v>0</v>
      </c>
      <c r="J13" s="220">
        <v>0</v>
      </c>
      <c r="K13" s="220">
        <f t="shared" si="0"/>
        <v>20</v>
      </c>
      <c r="L13" s="220">
        <v>0</v>
      </c>
      <c r="M13" s="220">
        <f t="shared" si="1"/>
        <v>20</v>
      </c>
      <c r="N13" s="220">
        <v>0</v>
      </c>
      <c r="O13" s="220">
        <v>35</v>
      </c>
      <c r="P13" s="220">
        <f t="shared" si="2"/>
        <v>35</v>
      </c>
      <c r="Q13" s="221">
        <v>0</v>
      </c>
      <c r="R13" s="220">
        <v>0</v>
      </c>
      <c r="S13" s="220">
        <v>20</v>
      </c>
      <c r="T13" s="220">
        <f t="shared" si="3"/>
        <v>20</v>
      </c>
      <c r="U13" s="220">
        <v>10</v>
      </c>
      <c r="V13" s="220">
        <v>0</v>
      </c>
      <c r="W13" s="220">
        <f t="shared" si="4"/>
        <v>10</v>
      </c>
      <c r="X13" s="220">
        <v>0</v>
      </c>
      <c r="Y13" s="220">
        <f>10-X13</f>
        <v>10</v>
      </c>
      <c r="Z13" s="220">
        <v>1</v>
      </c>
      <c r="AA13" s="220">
        <f t="shared" si="5"/>
        <v>14</v>
      </c>
      <c r="AB13" s="220">
        <v>3</v>
      </c>
      <c r="AC13" s="220">
        <f t="shared" si="6"/>
        <v>17</v>
      </c>
      <c r="AD13" s="220">
        <v>20</v>
      </c>
      <c r="AE13" s="220">
        <v>0</v>
      </c>
      <c r="AF13" s="220">
        <v>15</v>
      </c>
      <c r="AG13" s="220">
        <v>3</v>
      </c>
      <c r="AH13" s="220">
        <f t="shared" si="7"/>
        <v>17</v>
      </c>
      <c r="AI13" s="220">
        <v>0</v>
      </c>
      <c r="AJ13" s="220">
        <v>50</v>
      </c>
      <c r="AK13" s="220">
        <f t="shared" si="8"/>
        <v>50</v>
      </c>
      <c r="AL13" s="220">
        <v>1</v>
      </c>
      <c r="AM13" s="220">
        <v>50</v>
      </c>
      <c r="AN13" s="220">
        <f t="shared" si="9"/>
        <v>49</v>
      </c>
      <c r="AO13" s="220">
        <v>1</v>
      </c>
      <c r="AP13" s="220">
        <f t="shared" si="10"/>
        <v>14</v>
      </c>
      <c r="AQ13" s="220">
        <v>0</v>
      </c>
      <c r="AR13" s="220">
        <f t="shared" si="11"/>
        <v>15</v>
      </c>
      <c r="AS13" s="230">
        <v>0.6381944444444444</v>
      </c>
      <c r="AT13" s="230">
        <v>0.41875</v>
      </c>
      <c r="AU13" s="231">
        <v>0.0078009259259259256</v>
      </c>
      <c r="AV13" s="231">
        <f t="shared" si="12"/>
        <v>0.21164351851851845</v>
      </c>
      <c r="AW13" s="225">
        <f t="shared" si="18"/>
        <v>0.024143518518518453</v>
      </c>
      <c r="AX13" s="226">
        <v>35</v>
      </c>
      <c r="AY13" s="227">
        <f t="shared" si="13"/>
        <v>7</v>
      </c>
      <c r="AZ13" s="143">
        <f t="shared" si="14"/>
        <v>322</v>
      </c>
      <c r="BA13" s="228">
        <f t="shared" si="15"/>
        <v>17</v>
      </c>
      <c r="BB13" s="228">
        <f t="shared" si="16"/>
        <v>305</v>
      </c>
      <c r="BC13" s="229">
        <v>6</v>
      </c>
    </row>
    <row r="14" spans="1:55" ht="18">
      <c r="A14" s="218">
        <v>7</v>
      </c>
      <c r="B14" s="13">
        <v>13</v>
      </c>
      <c r="C14" s="6" t="s">
        <v>20</v>
      </c>
      <c r="D14" s="219">
        <v>0</v>
      </c>
      <c r="E14" s="220">
        <v>10</v>
      </c>
      <c r="F14" s="220">
        <v>6</v>
      </c>
      <c r="G14" s="220">
        <f t="shared" si="17"/>
        <v>4</v>
      </c>
      <c r="H14" s="220">
        <v>0</v>
      </c>
      <c r="I14" s="220">
        <f>20-H14</f>
        <v>20</v>
      </c>
      <c r="J14" s="220">
        <v>0</v>
      </c>
      <c r="K14" s="220">
        <f t="shared" si="0"/>
        <v>20</v>
      </c>
      <c r="L14" s="220">
        <v>11</v>
      </c>
      <c r="M14" s="220">
        <f t="shared" si="1"/>
        <v>9</v>
      </c>
      <c r="N14" s="220">
        <v>0</v>
      </c>
      <c r="O14" s="220">
        <v>35</v>
      </c>
      <c r="P14" s="220">
        <f t="shared" si="2"/>
        <v>35</v>
      </c>
      <c r="Q14" s="221">
        <v>20</v>
      </c>
      <c r="R14" s="222">
        <v>0</v>
      </c>
      <c r="S14" s="220">
        <v>20</v>
      </c>
      <c r="T14" s="220">
        <f t="shared" si="3"/>
        <v>20</v>
      </c>
      <c r="U14" s="220">
        <v>10</v>
      </c>
      <c r="V14" s="220">
        <v>0</v>
      </c>
      <c r="W14" s="220">
        <f t="shared" si="4"/>
        <v>10</v>
      </c>
      <c r="X14" s="220">
        <v>0</v>
      </c>
      <c r="Y14" s="220">
        <f>10-X14</f>
        <v>10</v>
      </c>
      <c r="Z14" s="220">
        <v>2</v>
      </c>
      <c r="AA14" s="220">
        <f t="shared" si="5"/>
        <v>13</v>
      </c>
      <c r="AB14" s="220">
        <v>0</v>
      </c>
      <c r="AC14" s="220">
        <f t="shared" si="6"/>
        <v>20</v>
      </c>
      <c r="AD14" s="220">
        <v>2</v>
      </c>
      <c r="AE14" s="220">
        <f>20-AD14</f>
        <v>18</v>
      </c>
      <c r="AF14" s="220">
        <v>15</v>
      </c>
      <c r="AG14" s="220">
        <v>2</v>
      </c>
      <c r="AH14" s="220">
        <f t="shared" si="7"/>
        <v>18</v>
      </c>
      <c r="AI14" s="220">
        <v>0</v>
      </c>
      <c r="AJ14" s="220">
        <v>20</v>
      </c>
      <c r="AK14" s="220">
        <f t="shared" si="8"/>
        <v>20</v>
      </c>
      <c r="AL14" s="220">
        <v>1</v>
      </c>
      <c r="AM14" s="220">
        <v>30</v>
      </c>
      <c r="AN14" s="220">
        <f t="shared" si="9"/>
        <v>29</v>
      </c>
      <c r="AO14" s="220">
        <v>0</v>
      </c>
      <c r="AP14" s="220">
        <f t="shared" si="10"/>
        <v>15</v>
      </c>
      <c r="AQ14" s="220">
        <v>0</v>
      </c>
      <c r="AR14" s="220">
        <f t="shared" si="11"/>
        <v>15</v>
      </c>
      <c r="AS14" s="230">
        <v>0.7666666666666666</v>
      </c>
      <c r="AT14" s="230">
        <v>0.46875</v>
      </c>
      <c r="AU14" s="231">
        <v>0.03854166666666667</v>
      </c>
      <c r="AV14" s="231">
        <f t="shared" si="12"/>
        <v>0.2593749999999999</v>
      </c>
      <c r="AW14" s="225">
        <f t="shared" si="18"/>
        <v>0.07187499999999991</v>
      </c>
      <c r="AX14" s="226">
        <v>110</v>
      </c>
      <c r="AY14" s="227">
        <f t="shared" si="13"/>
        <v>22</v>
      </c>
      <c r="AZ14" s="143">
        <f t="shared" si="14"/>
        <v>321</v>
      </c>
      <c r="BA14" s="228">
        <f t="shared" si="15"/>
        <v>32</v>
      </c>
      <c r="BB14" s="228">
        <f t="shared" si="16"/>
        <v>289</v>
      </c>
      <c r="BC14" s="229">
        <v>7</v>
      </c>
    </row>
    <row r="15" spans="1:55" ht="18">
      <c r="A15" s="218">
        <v>8</v>
      </c>
      <c r="B15" s="13">
        <v>16</v>
      </c>
      <c r="C15" s="7" t="s">
        <v>24</v>
      </c>
      <c r="D15" s="220">
        <v>1</v>
      </c>
      <c r="E15" s="220">
        <v>20</v>
      </c>
      <c r="F15" s="220">
        <v>4</v>
      </c>
      <c r="G15" s="220">
        <f t="shared" si="17"/>
        <v>6</v>
      </c>
      <c r="H15" s="220" t="s">
        <v>243</v>
      </c>
      <c r="I15" s="220">
        <v>0</v>
      </c>
      <c r="J15" s="220">
        <v>0</v>
      </c>
      <c r="K15" s="220">
        <f t="shared" si="0"/>
        <v>20</v>
      </c>
      <c r="L15" s="220">
        <v>30</v>
      </c>
      <c r="M15" s="220">
        <v>0</v>
      </c>
      <c r="N15" s="220">
        <v>0</v>
      </c>
      <c r="O15" s="220">
        <v>35</v>
      </c>
      <c r="P15" s="220">
        <f t="shared" si="2"/>
        <v>35</v>
      </c>
      <c r="Q15" s="221">
        <v>20</v>
      </c>
      <c r="R15" s="220">
        <v>0</v>
      </c>
      <c r="S15" s="220">
        <v>20</v>
      </c>
      <c r="T15" s="220">
        <f t="shared" si="3"/>
        <v>20</v>
      </c>
      <c r="U15" s="220">
        <v>10</v>
      </c>
      <c r="V15" s="220">
        <v>0</v>
      </c>
      <c r="W15" s="220">
        <f t="shared" si="4"/>
        <v>10</v>
      </c>
      <c r="X15" s="220" t="s">
        <v>243</v>
      </c>
      <c r="Y15" s="220">
        <v>0</v>
      </c>
      <c r="Z15" s="220">
        <v>3</v>
      </c>
      <c r="AA15" s="220">
        <f t="shared" si="5"/>
        <v>12</v>
      </c>
      <c r="AB15" s="220">
        <v>2</v>
      </c>
      <c r="AC15" s="220">
        <f t="shared" si="6"/>
        <v>18</v>
      </c>
      <c r="AD15" s="220">
        <v>2</v>
      </c>
      <c r="AE15" s="220">
        <f>20-AD15</f>
        <v>18</v>
      </c>
      <c r="AF15" s="220">
        <v>15</v>
      </c>
      <c r="AG15" s="220">
        <v>0</v>
      </c>
      <c r="AH15" s="220">
        <f t="shared" si="7"/>
        <v>20</v>
      </c>
      <c r="AI15" s="220">
        <v>0</v>
      </c>
      <c r="AJ15" s="220">
        <v>35</v>
      </c>
      <c r="AK15" s="220">
        <f t="shared" si="8"/>
        <v>35</v>
      </c>
      <c r="AL15" s="220">
        <v>36</v>
      </c>
      <c r="AM15" s="220">
        <v>50</v>
      </c>
      <c r="AN15" s="220">
        <f t="shared" si="9"/>
        <v>14</v>
      </c>
      <c r="AO15" s="220">
        <v>1</v>
      </c>
      <c r="AP15" s="220">
        <f t="shared" si="10"/>
        <v>14</v>
      </c>
      <c r="AQ15" s="220">
        <v>0</v>
      </c>
      <c r="AR15" s="220">
        <f t="shared" si="11"/>
        <v>15</v>
      </c>
      <c r="AS15" s="223">
        <v>0.6840277777777778</v>
      </c>
      <c r="AT15" s="223">
        <v>0.4298611111111111</v>
      </c>
      <c r="AU15" s="224">
        <v>0.019791666666666666</v>
      </c>
      <c r="AV15" s="224">
        <f t="shared" si="12"/>
        <v>0.23437500000000006</v>
      </c>
      <c r="AW15" s="225">
        <f t="shared" si="18"/>
        <v>0.046875000000000056</v>
      </c>
      <c r="AX15" s="226">
        <v>67</v>
      </c>
      <c r="AY15" s="227">
        <f t="shared" si="13"/>
        <v>13.4</v>
      </c>
      <c r="AZ15" s="143">
        <f t="shared" si="14"/>
        <v>282</v>
      </c>
      <c r="BA15" s="228">
        <f t="shared" si="15"/>
        <v>34.4</v>
      </c>
      <c r="BB15" s="228">
        <f t="shared" si="16"/>
        <v>247.6</v>
      </c>
      <c r="BC15" s="229">
        <v>8</v>
      </c>
    </row>
    <row r="16" spans="1:55" ht="18">
      <c r="A16" s="218">
        <v>9</v>
      </c>
      <c r="B16" s="13">
        <v>17</v>
      </c>
      <c r="C16" s="7" t="s">
        <v>25</v>
      </c>
      <c r="D16" s="219">
        <v>3</v>
      </c>
      <c r="E16" s="220">
        <v>20</v>
      </c>
      <c r="F16" s="220">
        <v>4</v>
      </c>
      <c r="G16" s="220">
        <f t="shared" si="17"/>
        <v>6</v>
      </c>
      <c r="H16" s="220" t="s">
        <v>243</v>
      </c>
      <c r="I16" s="220">
        <v>0</v>
      </c>
      <c r="J16" s="220">
        <v>0</v>
      </c>
      <c r="K16" s="220">
        <f t="shared" si="0"/>
        <v>20</v>
      </c>
      <c r="L16" s="220">
        <v>0</v>
      </c>
      <c r="M16" s="220">
        <f>20-L16</f>
        <v>20</v>
      </c>
      <c r="N16" s="220">
        <v>3</v>
      </c>
      <c r="O16" s="220">
        <v>20</v>
      </c>
      <c r="P16" s="220">
        <f t="shared" si="2"/>
        <v>17</v>
      </c>
      <c r="Q16" s="221">
        <v>20</v>
      </c>
      <c r="R16" s="220">
        <v>36</v>
      </c>
      <c r="S16" s="220">
        <v>20</v>
      </c>
      <c r="T16" s="220">
        <v>0</v>
      </c>
      <c r="U16" s="220">
        <v>10</v>
      </c>
      <c r="V16" s="220">
        <v>10</v>
      </c>
      <c r="W16" s="220">
        <f t="shared" si="4"/>
        <v>0</v>
      </c>
      <c r="X16" s="220" t="s">
        <v>243</v>
      </c>
      <c r="Y16" s="220">
        <v>0</v>
      </c>
      <c r="Z16" s="220">
        <v>0</v>
      </c>
      <c r="AA16" s="220">
        <f t="shared" si="5"/>
        <v>15</v>
      </c>
      <c r="AB16" s="220">
        <v>6</v>
      </c>
      <c r="AC16" s="220">
        <f t="shared" si="6"/>
        <v>14</v>
      </c>
      <c r="AD16" s="220">
        <v>4</v>
      </c>
      <c r="AE16" s="220">
        <f>20-AD16</f>
        <v>16</v>
      </c>
      <c r="AF16" s="220">
        <v>15</v>
      </c>
      <c r="AG16" s="220">
        <v>41</v>
      </c>
      <c r="AH16" s="220">
        <v>0</v>
      </c>
      <c r="AI16" s="220">
        <v>0</v>
      </c>
      <c r="AJ16" s="220">
        <v>20</v>
      </c>
      <c r="AK16" s="220">
        <f t="shared" si="8"/>
        <v>20</v>
      </c>
      <c r="AL16" s="220">
        <v>0</v>
      </c>
      <c r="AM16" s="220">
        <v>30</v>
      </c>
      <c r="AN16" s="220">
        <f t="shared" si="9"/>
        <v>30</v>
      </c>
      <c r="AO16" s="222">
        <v>0</v>
      </c>
      <c r="AP16" s="222">
        <v>0</v>
      </c>
      <c r="AQ16" s="220">
        <v>0</v>
      </c>
      <c r="AR16" s="220">
        <f t="shared" si="11"/>
        <v>15</v>
      </c>
      <c r="AS16" s="223">
        <v>0.75</v>
      </c>
      <c r="AT16" s="223">
        <v>0.41180555555555554</v>
      </c>
      <c r="AU16" s="224">
        <v>0.02638888888888889</v>
      </c>
      <c r="AV16" s="224">
        <f t="shared" si="12"/>
        <v>0.31180555555555556</v>
      </c>
      <c r="AW16" s="225">
        <f t="shared" si="18"/>
        <v>0.12430555555555556</v>
      </c>
      <c r="AX16" s="226">
        <v>179</v>
      </c>
      <c r="AY16" s="227">
        <f t="shared" si="13"/>
        <v>35.8</v>
      </c>
      <c r="AZ16" s="143">
        <f t="shared" si="14"/>
        <v>218</v>
      </c>
      <c r="BA16" s="228">
        <f t="shared" si="15"/>
        <v>58.8</v>
      </c>
      <c r="BB16" s="228">
        <f t="shared" si="16"/>
        <v>159.2</v>
      </c>
      <c r="BC16" s="229">
        <v>9</v>
      </c>
    </row>
    <row r="18" spans="3:43" ht="15.75">
      <c r="C18" s="234" t="s">
        <v>247</v>
      </c>
      <c r="D18" s="234" t="s">
        <v>248</v>
      </c>
      <c r="Z18" s="234"/>
      <c r="AA18" s="234"/>
      <c r="AB18" s="234"/>
      <c r="AD18" s="234"/>
      <c r="AE18" s="234"/>
      <c r="AF18" s="234"/>
      <c r="AG18" s="234" t="s">
        <v>249</v>
      </c>
      <c r="AI18" s="234"/>
      <c r="AJ18" s="234"/>
      <c r="AK18" s="234"/>
      <c r="AL18" s="234"/>
      <c r="AM18" s="234" t="s">
        <v>250</v>
      </c>
      <c r="AN18" s="234"/>
      <c r="AO18" s="235"/>
      <c r="AP18" s="235"/>
      <c r="AQ18" s="235"/>
    </row>
  </sheetData>
  <sheetProtection/>
  <mergeCells count="18">
    <mergeCell ref="A1:AW1"/>
    <mergeCell ref="A2:AW2"/>
    <mergeCell ref="F5:G5"/>
    <mergeCell ref="H5:I5"/>
    <mergeCell ref="J5:K5"/>
    <mergeCell ref="L5:M5"/>
    <mergeCell ref="N5:P5"/>
    <mergeCell ref="R5:T5"/>
    <mergeCell ref="V5:W5"/>
    <mergeCell ref="X5:Y5"/>
    <mergeCell ref="AO5:AP5"/>
    <mergeCell ref="AQ5:AR5"/>
    <mergeCell ref="Z5:AA5"/>
    <mergeCell ref="AB5:AC5"/>
    <mergeCell ref="AD5:AE5"/>
    <mergeCell ref="AG5:AH5"/>
    <mergeCell ref="AI5:AK5"/>
    <mergeCell ref="AL5:AN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BC18"/>
  <sheetViews>
    <sheetView zoomScalePageLayoutView="0" workbookViewId="0" topLeftCell="A1">
      <selection activeCell="X5" sqref="X5:Y5"/>
    </sheetView>
  </sheetViews>
  <sheetFormatPr defaultColWidth="9.140625" defaultRowHeight="15"/>
  <cols>
    <col min="1" max="1" width="5.421875" style="233" customWidth="1"/>
    <col min="2" max="2" width="5.421875" style="0" customWidth="1"/>
    <col min="3" max="3" width="29.421875" style="234" customWidth="1"/>
    <col min="4" max="6" width="5.28125" style="234" customWidth="1"/>
    <col min="7" max="7" width="4.57421875" style="235" customWidth="1"/>
    <col min="8" max="8" width="5.28125" style="234" customWidth="1"/>
    <col min="9" max="10" width="4.57421875" style="235" customWidth="1"/>
    <col min="11" max="12" width="6.28125" style="0" customWidth="1"/>
    <col min="13" max="14" width="5.421875" style="0" customWidth="1"/>
    <col min="15" max="16" width="5.421875" style="236" customWidth="1"/>
    <col min="17" max="17" width="5.421875" style="237" customWidth="1"/>
    <col min="18" max="18" width="5.421875" style="236" customWidth="1"/>
    <col min="19" max="19" width="5.28125" style="234" customWidth="1"/>
    <col min="20" max="22" width="5.421875" style="236" customWidth="1"/>
    <col min="23" max="24" width="5.140625" style="0" customWidth="1"/>
    <col min="25" max="26" width="5.421875" style="0" customWidth="1"/>
    <col min="27" max="28" width="6.28125" style="236" customWidth="1"/>
    <col min="29" max="32" width="5.7109375" style="0" customWidth="1"/>
    <col min="33" max="34" width="5.421875" style="236" customWidth="1"/>
    <col min="35" max="36" width="5.7109375" style="0" customWidth="1"/>
    <col min="37" max="37" width="4.8515625" style="0" customWidth="1"/>
    <col min="38" max="38" width="5.57421875" style="0" customWidth="1"/>
    <col min="39" max="39" width="4.57421875" style="0" customWidth="1"/>
    <col min="40" max="40" width="6.28125" style="0" customWidth="1"/>
    <col min="41" max="41" width="6.140625" style="0" customWidth="1"/>
    <col min="42" max="42" width="8.00390625" style="0" customWidth="1"/>
    <col min="43" max="43" width="6.140625" style="0" customWidth="1"/>
    <col min="44" max="44" width="7.28125" style="0" customWidth="1"/>
    <col min="45" max="45" width="13.57421875" style="0" customWidth="1"/>
    <col min="46" max="46" width="9.8515625" style="0" customWidth="1"/>
    <col min="47" max="47" width="8.7109375" style="238" customWidth="1"/>
    <col min="48" max="48" width="10.7109375" style="238" customWidth="1"/>
    <col min="49" max="49" width="11.7109375" style="183" customWidth="1"/>
    <col min="50" max="50" width="0.42578125" style="183" customWidth="1"/>
    <col min="51" max="55" width="9.140625" style="183" customWidth="1"/>
  </cols>
  <sheetData>
    <row r="1" spans="1:55" ht="15.75" customHeight="1">
      <c r="A1" s="329" t="s">
        <v>205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0"/>
      <c r="AN1" s="330"/>
      <c r="AO1" s="330"/>
      <c r="AP1" s="330"/>
      <c r="AQ1" s="330"/>
      <c r="AR1" s="330"/>
      <c r="AS1" s="330"/>
      <c r="AT1" s="330"/>
      <c r="AU1" s="330"/>
      <c r="AV1" s="330"/>
      <c r="AW1" s="330"/>
      <c r="AX1" s="173"/>
      <c r="AY1" s="174"/>
      <c r="AZ1" s="174"/>
      <c r="BA1" s="174"/>
      <c r="BB1" s="174"/>
      <c r="BC1" s="174"/>
    </row>
    <row r="2" spans="1:55" ht="19.5" customHeight="1">
      <c r="A2" s="330" t="s">
        <v>206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330"/>
      <c r="AQ2" s="330"/>
      <c r="AR2" s="330"/>
      <c r="AS2" s="330"/>
      <c r="AT2" s="330"/>
      <c r="AU2" s="330"/>
      <c r="AV2" s="330"/>
      <c r="AW2" s="330"/>
      <c r="AX2" s="173"/>
      <c r="AY2" s="174"/>
      <c r="AZ2" s="174"/>
      <c r="BA2" s="174"/>
      <c r="BB2" s="174"/>
      <c r="BC2" s="174"/>
    </row>
    <row r="3" spans="1:55" ht="15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5"/>
      <c r="R3" s="173"/>
      <c r="S3" s="173"/>
      <c r="T3" s="173"/>
      <c r="U3" s="173"/>
      <c r="V3" s="173"/>
      <c r="W3" s="173"/>
      <c r="X3" s="248" t="s">
        <v>260</v>
      </c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3"/>
      <c r="AS3" s="173"/>
      <c r="AT3" s="173"/>
      <c r="AU3" s="177"/>
      <c r="AV3" s="177"/>
      <c r="AW3" s="177"/>
      <c r="AX3" s="177"/>
      <c r="AY3" s="174"/>
      <c r="AZ3" s="174"/>
      <c r="BA3" s="174"/>
      <c r="BB3" s="174"/>
      <c r="BC3" s="174"/>
    </row>
    <row r="4" spans="1:50" ht="15.75">
      <c r="A4" s="178" t="s">
        <v>37</v>
      </c>
      <c r="B4" s="178"/>
      <c r="C4" s="178"/>
      <c r="D4" s="178"/>
      <c r="E4" s="178"/>
      <c r="F4" s="178"/>
      <c r="G4" s="179"/>
      <c r="H4" s="178"/>
      <c r="I4" s="179"/>
      <c r="J4" s="179"/>
      <c r="K4" s="178"/>
      <c r="L4" s="178"/>
      <c r="M4" s="178"/>
      <c r="N4" s="178"/>
      <c r="O4" s="178"/>
      <c r="P4" s="178"/>
      <c r="Q4" s="180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81">
        <v>0.1875</v>
      </c>
      <c r="AS4" s="178"/>
      <c r="AT4" s="178"/>
      <c r="AU4" s="182"/>
      <c r="AV4" s="182"/>
      <c r="AW4" s="182"/>
      <c r="AX4" s="182"/>
    </row>
    <row r="5" spans="1:55" ht="186.75">
      <c r="A5" s="184" t="s">
        <v>30</v>
      </c>
      <c r="B5" s="184" t="s">
        <v>207</v>
      </c>
      <c r="C5" s="185" t="s">
        <v>208</v>
      </c>
      <c r="D5" s="186" t="s">
        <v>209</v>
      </c>
      <c r="E5" s="187" t="s">
        <v>210</v>
      </c>
      <c r="F5" s="324" t="s">
        <v>211</v>
      </c>
      <c r="G5" s="325"/>
      <c r="H5" s="324" t="s">
        <v>212</v>
      </c>
      <c r="I5" s="325"/>
      <c r="J5" s="324" t="s">
        <v>213</v>
      </c>
      <c r="K5" s="325"/>
      <c r="L5" s="326" t="s">
        <v>214</v>
      </c>
      <c r="M5" s="327"/>
      <c r="N5" s="326" t="s">
        <v>215</v>
      </c>
      <c r="O5" s="328"/>
      <c r="P5" s="327"/>
      <c r="Q5" s="189" t="s">
        <v>216</v>
      </c>
      <c r="R5" s="326" t="s">
        <v>217</v>
      </c>
      <c r="S5" s="328"/>
      <c r="T5" s="327"/>
      <c r="U5" s="187" t="s">
        <v>218</v>
      </c>
      <c r="V5" s="326" t="s">
        <v>219</v>
      </c>
      <c r="W5" s="327"/>
      <c r="X5" s="324" t="s">
        <v>220</v>
      </c>
      <c r="Y5" s="325"/>
      <c r="Z5" s="326" t="s">
        <v>221</v>
      </c>
      <c r="AA5" s="327"/>
      <c r="AB5" s="326" t="s">
        <v>222</v>
      </c>
      <c r="AC5" s="327"/>
      <c r="AD5" s="326" t="s">
        <v>223</v>
      </c>
      <c r="AE5" s="327"/>
      <c r="AF5" s="188" t="s">
        <v>224</v>
      </c>
      <c r="AG5" s="326" t="s">
        <v>225</v>
      </c>
      <c r="AH5" s="327"/>
      <c r="AI5" s="326" t="s">
        <v>226</v>
      </c>
      <c r="AJ5" s="328"/>
      <c r="AK5" s="327"/>
      <c r="AL5" s="326" t="s">
        <v>227</v>
      </c>
      <c r="AM5" s="328"/>
      <c r="AN5" s="327"/>
      <c r="AO5" s="324" t="s">
        <v>228</v>
      </c>
      <c r="AP5" s="325"/>
      <c r="AQ5" s="324" t="s">
        <v>229</v>
      </c>
      <c r="AR5" s="325"/>
      <c r="AS5" s="186" t="s">
        <v>230</v>
      </c>
      <c r="AT5" s="186" t="s">
        <v>231</v>
      </c>
      <c r="AU5" s="190" t="s">
        <v>232</v>
      </c>
      <c r="AV5" s="191" t="s">
        <v>233</v>
      </c>
      <c r="AW5" s="190" t="s">
        <v>234</v>
      </c>
      <c r="AX5" s="190"/>
      <c r="AY5" s="191" t="s">
        <v>235</v>
      </c>
      <c r="AZ5" s="191" t="s">
        <v>236</v>
      </c>
      <c r="BA5" s="191" t="s">
        <v>237</v>
      </c>
      <c r="BB5" s="191" t="s">
        <v>238</v>
      </c>
      <c r="BC5" s="192" t="s">
        <v>43</v>
      </c>
    </row>
    <row r="6" spans="1:55" ht="75.75">
      <c r="A6" s="193"/>
      <c r="B6" s="194"/>
      <c r="C6" s="195"/>
      <c r="D6" s="196" t="s">
        <v>176</v>
      </c>
      <c r="E6" s="196" t="s">
        <v>176</v>
      </c>
      <c r="F6" s="196" t="s">
        <v>176</v>
      </c>
      <c r="G6" s="196" t="s">
        <v>239</v>
      </c>
      <c r="H6" s="196" t="s">
        <v>176</v>
      </c>
      <c r="I6" s="196" t="s">
        <v>239</v>
      </c>
      <c r="J6" s="196" t="s">
        <v>176</v>
      </c>
      <c r="K6" s="196" t="s">
        <v>239</v>
      </c>
      <c r="L6" s="196" t="s">
        <v>176</v>
      </c>
      <c r="M6" s="196" t="s">
        <v>239</v>
      </c>
      <c r="N6" s="196" t="s">
        <v>176</v>
      </c>
      <c r="O6" s="196" t="s">
        <v>240</v>
      </c>
      <c r="P6" s="196" t="s">
        <v>239</v>
      </c>
      <c r="Q6" s="197" t="s">
        <v>241</v>
      </c>
      <c r="R6" s="196" t="s">
        <v>176</v>
      </c>
      <c r="S6" s="196" t="s">
        <v>240</v>
      </c>
      <c r="T6" s="196" t="s">
        <v>239</v>
      </c>
      <c r="U6" s="196" t="s">
        <v>239</v>
      </c>
      <c r="V6" s="196" t="s">
        <v>176</v>
      </c>
      <c r="W6" s="196" t="s">
        <v>239</v>
      </c>
      <c r="X6" s="196" t="s">
        <v>176</v>
      </c>
      <c r="Y6" s="196" t="s">
        <v>239</v>
      </c>
      <c r="Z6" s="196" t="s">
        <v>176</v>
      </c>
      <c r="AA6" s="196" t="s">
        <v>239</v>
      </c>
      <c r="AB6" s="196" t="s">
        <v>176</v>
      </c>
      <c r="AC6" s="196" t="s">
        <v>239</v>
      </c>
      <c r="AD6" s="196" t="s">
        <v>176</v>
      </c>
      <c r="AE6" s="196" t="s">
        <v>239</v>
      </c>
      <c r="AF6" s="196" t="s">
        <v>239</v>
      </c>
      <c r="AG6" s="196" t="s">
        <v>176</v>
      </c>
      <c r="AH6" s="196" t="s">
        <v>239</v>
      </c>
      <c r="AI6" s="196" t="s">
        <v>176</v>
      </c>
      <c r="AJ6" s="196" t="s">
        <v>240</v>
      </c>
      <c r="AK6" s="196" t="s">
        <v>239</v>
      </c>
      <c r="AL6" s="196" t="s">
        <v>176</v>
      </c>
      <c r="AM6" s="196" t="s">
        <v>240</v>
      </c>
      <c r="AN6" s="196" t="s">
        <v>239</v>
      </c>
      <c r="AO6" s="196" t="s">
        <v>176</v>
      </c>
      <c r="AP6" s="196" t="s">
        <v>239</v>
      </c>
      <c r="AQ6" s="196" t="s">
        <v>176</v>
      </c>
      <c r="AR6" s="196" t="s">
        <v>239</v>
      </c>
      <c r="AS6" s="198"/>
      <c r="AT6" s="198"/>
      <c r="AU6" s="199"/>
      <c r="AV6" s="200"/>
      <c r="AW6" s="201"/>
      <c r="AX6" s="201"/>
      <c r="AY6" s="202"/>
      <c r="AZ6" s="202"/>
      <c r="BA6" s="202"/>
      <c r="BB6" s="202"/>
      <c r="BC6" s="202"/>
    </row>
    <row r="7" spans="1:55" ht="20.25">
      <c r="A7" s="203"/>
      <c r="B7" s="204"/>
      <c r="C7" s="205" t="s">
        <v>156</v>
      </c>
      <c r="D7" s="206"/>
      <c r="E7" s="207"/>
      <c r="F7" s="206"/>
      <c r="G7" s="207"/>
      <c r="H7" s="206"/>
      <c r="I7" s="207"/>
      <c r="J7" s="206"/>
      <c r="K7" s="207"/>
      <c r="L7" s="208"/>
      <c r="M7" s="209"/>
      <c r="N7" s="209"/>
      <c r="O7" s="209"/>
      <c r="P7" s="207"/>
      <c r="Q7" s="210"/>
      <c r="R7" s="209"/>
      <c r="S7" s="209"/>
      <c r="T7" s="207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9"/>
      <c r="AH7" s="207"/>
      <c r="AI7" s="209"/>
      <c r="AJ7" s="209"/>
      <c r="AK7" s="207"/>
      <c r="AL7" s="209"/>
      <c r="AM7" s="209"/>
      <c r="AN7" s="207"/>
      <c r="AO7" s="208"/>
      <c r="AP7" s="208"/>
      <c r="AQ7" s="208"/>
      <c r="AR7" s="209"/>
      <c r="AS7" s="211"/>
      <c r="AT7" s="211"/>
      <c r="AU7" s="212"/>
      <c r="AV7" s="212"/>
      <c r="AW7" s="213"/>
      <c r="AX7" s="213"/>
      <c r="AY7" s="214"/>
      <c r="AZ7" s="215"/>
      <c r="BA7" s="208"/>
      <c r="BB7" s="216"/>
      <c r="BC7" s="217"/>
    </row>
    <row r="8" spans="1:55" ht="31.5">
      <c r="A8" s="218">
        <v>1</v>
      </c>
      <c r="B8" s="14">
        <v>10</v>
      </c>
      <c r="C8" s="128" t="s">
        <v>251</v>
      </c>
      <c r="D8" s="220">
        <v>0</v>
      </c>
      <c r="E8" s="220">
        <v>0</v>
      </c>
      <c r="F8" s="220">
        <v>4</v>
      </c>
      <c r="G8" s="220">
        <f aca="true" t="shared" si="0" ref="G8:G17">10-F8</f>
        <v>6</v>
      </c>
      <c r="H8" s="220">
        <v>2</v>
      </c>
      <c r="I8" s="220">
        <f aca="true" t="shared" si="1" ref="I8:I17">20-H8</f>
        <v>18</v>
      </c>
      <c r="J8" s="220">
        <v>0</v>
      </c>
      <c r="K8" s="220">
        <f aca="true" t="shared" si="2" ref="K8:K17">20-J8</f>
        <v>20</v>
      </c>
      <c r="L8" s="220">
        <v>0</v>
      </c>
      <c r="M8" s="220">
        <f>20-L8</f>
        <v>20</v>
      </c>
      <c r="N8" s="220">
        <v>0</v>
      </c>
      <c r="O8" s="220">
        <v>50</v>
      </c>
      <c r="P8" s="220">
        <f aca="true" t="shared" si="3" ref="P8:P17">O8-N8</f>
        <v>50</v>
      </c>
      <c r="Q8" s="221">
        <v>20</v>
      </c>
      <c r="R8" s="220">
        <v>3</v>
      </c>
      <c r="S8" s="220">
        <v>40</v>
      </c>
      <c r="T8" s="220">
        <f aca="true" t="shared" si="4" ref="T8:T15">S8-R8</f>
        <v>37</v>
      </c>
      <c r="U8" s="220">
        <v>10</v>
      </c>
      <c r="V8" s="220">
        <v>0</v>
      </c>
      <c r="W8" s="220">
        <f aca="true" t="shared" si="5" ref="W8:W17">10-V8</f>
        <v>10</v>
      </c>
      <c r="X8" s="220">
        <v>0</v>
      </c>
      <c r="Y8" s="220">
        <f>10-X8</f>
        <v>10</v>
      </c>
      <c r="Z8" s="220">
        <v>1</v>
      </c>
      <c r="AA8" s="220">
        <f aca="true" t="shared" si="6" ref="AA8:AA17">15-Z8</f>
        <v>14</v>
      </c>
      <c r="AB8" s="220">
        <v>0</v>
      </c>
      <c r="AC8" s="220">
        <f aca="true" t="shared" si="7" ref="AC8:AC17">20-AB8</f>
        <v>20</v>
      </c>
      <c r="AD8" s="222">
        <v>0</v>
      </c>
      <c r="AE8" s="222">
        <f>20-AD8</f>
        <v>20</v>
      </c>
      <c r="AF8" s="220">
        <v>15</v>
      </c>
      <c r="AG8" s="220">
        <v>0</v>
      </c>
      <c r="AH8" s="220">
        <f aca="true" t="shared" si="8" ref="AH8:AH17">20-AG8</f>
        <v>20</v>
      </c>
      <c r="AI8" s="220">
        <v>0</v>
      </c>
      <c r="AJ8" s="220">
        <v>50</v>
      </c>
      <c r="AK8" s="220">
        <f>AJ8-AI8</f>
        <v>50</v>
      </c>
      <c r="AL8" s="220">
        <v>0</v>
      </c>
      <c r="AM8" s="220">
        <v>50</v>
      </c>
      <c r="AN8" s="220">
        <f aca="true" t="shared" si="9" ref="AN8:AN17">AM8-AL8</f>
        <v>50</v>
      </c>
      <c r="AO8" s="220">
        <v>0</v>
      </c>
      <c r="AP8" s="220">
        <f aca="true" t="shared" si="10" ref="AP8:AP17">15-AO8</f>
        <v>15</v>
      </c>
      <c r="AQ8" s="220">
        <v>0</v>
      </c>
      <c r="AR8" s="220">
        <f aca="true" t="shared" si="11" ref="AR8:AR17">15-AQ8</f>
        <v>15</v>
      </c>
      <c r="AS8" s="223">
        <v>0.6840277777777778</v>
      </c>
      <c r="AT8" s="230">
        <v>0.4888888888888889</v>
      </c>
      <c r="AU8" s="224">
        <v>0.04944444444444444</v>
      </c>
      <c r="AV8" s="224">
        <f aca="true" t="shared" si="12" ref="AV8:AV17">AS8-AT8-AU8</f>
        <v>0.1456944444444445</v>
      </c>
      <c r="AW8" s="225">
        <v>0</v>
      </c>
      <c r="AX8" s="226">
        <v>0</v>
      </c>
      <c r="AY8" s="227">
        <f aca="true" t="shared" si="13" ref="AY8:AY17">AX8/5</f>
        <v>0</v>
      </c>
      <c r="AZ8" s="228">
        <f aca="true" t="shared" si="14" ref="AZ8:AZ17">G8+I8+K8+M8+P8+Q8+T8+U8+W8+Y8+AA8+AC8+AE8+AF8+AH8+AK8+AN8+AP8+AR8</f>
        <v>420</v>
      </c>
      <c r="BA8" s="228">
        <f aca="true" t="shared" si="15" ref="BA8:BA17">D8+E8+AY8</f>
        <v>0</v>
      </c>
      <c r="BB8" s="228">
        <f aca="true" t="shared" si="16" ref="BB8:BB17">AZ8-BA8</f>
        <v>420</v>
      </c>
      <c r="BC8" s="239">
        <v>1</v>
      </c>
    </row>
    <row r="9" spans="1:55" ht="18">
      <c r="A9" s="218">
        <v>2</v>
      </c>
      <c r="B9" s="14">
        <v>6</v>
      </c>
      <c r="C9" s="126" t="s">
        <v>10</v>
      </c>
      <c r="D9" s="219">
        <v>0</v>
      </c>
      <c r="E9" s="220">
        <v>0</v>
      </c>
      <c r="F9" s="220">
        <v>6</v>
      </c>
      <c r="G9" s="220">
        <f t="shared" si="0"/>
        <v>4</v>
      </c>
      <c r="H9" s="220">
        <v>0</v>
      </c>
      <c r="I9" s="220">
        <f t="shared" si="1"/>
        <v>20</v>
      </c>
      <c r="J9" s="220">
        <v>0</v>
      </c>
      <c r="K9" s="220">
        <f t="shared" si="2"/>
        <v>20</v>
      </c>
      <c r="L9" s="220">
        <v>1</v>
      </c>
      <c r="M9" s="220">
        <f>20-L9</f>
        <v>19</v>
      </c>
      <c r="N9" s="220">
        <v>3</v>
      </c>
      <c r="O9" s="220">
        <v>50</v>
      </c>
      <c r="P9" s="220">
        <f t="shared" si="3"/>
        <v>47</v>
      </c>
      <c r="Q9" s="221">
        <v>20</v>
      </c>
      <c r="R9" s="220">
        <v>3</v>
      </c>
      <c r="S9" s="220">
        <v>40</v>
      </c>
      <c r="T9" s="220">
        <f t="shared" si="4"/>
        <v>37</v>
      </c>
      <c r="U9" s="220">
        <v>10</v>
      </c>
      <c r="V9" s="220">
        <v>0</v>
      </c>
      <c r="W9" s="220">
        <f t="shared" si="5"/>
        <v>10</v>
      </c>
      <c r="X9" s="220">
        <v>0</v>
      </c>
      <c r="Y9" s="220">
        <f>10-X9</f>
        <v>10</v>
      </c>
      <c r="Z9" s="220">
        <v>2</v>
      </c>
      <c r="AA9" s="220">
        <f t="shared" si="6"/>
        <v>13</v>
      </c>
      <c r="AB9" s="220">
        <v>0</v>
      </c>
      <c r="AC9" s="220">
        <f t="shared" si="7"/>
        <v>20</v>
      </c>
      <c r="AD9" s="220">
        <v>0</v>
      </c>
      <c r="AE9" s="220">
        <f>20-AD9</f>
        <v>20</v>
      </c>
      <c r="AF9" s="220">
        <v>15</v>
      </c>
      <c r="AG9" s="220">
        <v>0</v>
      </c>
      <c r="AH9" s="220">
        <f t="shared" si="8"/>
        <v>20</v>
      </c>
      <c r="AI9" s="220">
        <v>0</v>
      </c>
      <c r="AJ9" s="220">
        <v>50</v>
      </c>
      <c r="AK9" s="220">
        <f>AJ9-AI9</f>
        <v>50</v>
      </c>
      <c r="AL9" s="220">
        <v>1</v>
      </c>
      <c r="AM9" s="220">
        <v>50</v>
      </c>
      <c r="AN9" s="220">
        <f t="shared" si="9"/>
        <v>49</v>
      </c>
      <c r="AO9" s="220">
        <v>1</v>
      </c>
      <c r="AP9" s="220">
        <f t="shared" si="10"/>
        <v>14</v>
      </c>
      <c r="AQ9" s="220">
        <v>0</v>
      </c>
      <c r="AR9" s="220">
        <f t="shared" si="11"/>
        <v>15</v>
      </c>
      <c r="AS9" s="223">
        <v>0.717361111111111</v>
      </c>
      <c r="AT9" s="230">
        <v>0.5222222222222223</v>
      </c>
      <c r="AU9" s="224">
        <v>0.03333333333333333</v>
      </c>
      <c r="AV9" s="224">
        <f t="shared" si="12"/>
        <v>0.16180555555555542</v>
      </c>
      <c r="AW9" s="225">
        <v>0</v>
      </c>
      <c r="AX9" s="226">
        <v>0</v>
      </c>
      <c r="AY9" s="227">
        <f t="shared" si="13"/>
        <v>0</v>
      </c>
      <c r="AZ9" s="228">
        <f t="shared" si="14"/>
        <v>413</v>
      </c>
      <c r="BA9" s="228">
        <f t="shared" si="15"/>
        <v>0</v>
      </c>
      <c r="BB9" s="228">
        <f t="shared" si="16"/>
        <v>413</v>
      </c>
      <c r="BC9" s="229">
        <v>2</v>
      </c>
    </row>
    <row r="10" spans="1:55" ht="31.5">
      <c r="A10" s="218">
        <v>3</v>
      </c>
      <c r="B10" s="14">
        <v>2</v>
      </c>
      <c r="C10" s="128" t="s">
        <v>252</v>
      </c>
      <c r="D10" s="219">
        <v>0</v>
      </c>
      <c r="E10" s="220">
        <v>0</v>
      </c>
      <c r="F10" s="220">
        <v>4</v>
      </c>
      <c r="G10" s="220">
        <f t="shared" si="0"/>
        <v>6</v>
      </c>
      <c r="H10" s="220">
        <v>0</v>
      </c>
      <c r="I10" s="220">
        <f t="shared" si="1"/>
        <v>20</v>
      </c>
      <c r="J10" s="220">
        <v>0</v>
      </c>
      <c r="K10" s="220">
        <f t="shared" si="2"/>
        <v>20</v>
      </c>
      <c r="L10" s="220">
        <v>0</v>
      </c>
      <c r="M10" s="220">
        <f>20-L10</f>
        <v>20</v>
      </c>
      <c r="N10" s="220">
        <v>9</v>
      </c>
      <c r="O10" s="220">
        <v>50</v>
      </c>
      <c r="P10" s="220">
        <f t="shared" si="3"/>
        <v>41</v>
      </c>
      <c r="Q10" s="221">
        <v>20</v>
      </c>
      <c r="R10" s="220">
        <v>3</v>
      </c>
      <c r="S10" s="220">
        <v>40</v>
      </c>
      <c r="T10" s="220">
        <f t="shared" si="4"/>
        <v>37</v>
      </c>
      <c r="U10" s="220">
        <v>10</v>
      </c>
      <c r="V10" s="220">
        <v>0</v>
      </c>
      <c r="W10" s="220">
        <f t="shared" si="5"/>
        <v>10</v>
      </c>
      <c r="X10" s="220">
        <v>0</v>
      </c>
      <c r="Y10" s="220">
        <f>10-X10</f>
        <v>10</v>
      </c>
      <c r="Z10" s="220">
        <v>2</v>
      </c>
      <c r="AA10" s="220">
        <f t="shared" si="6"/>
        <v>13</v>
      </c>
      <c r="AB10" s="220">
        <v>0</v>
      </c>
      <c r="AC10" s="220">
        <f t="shared" si="7"/>
        <v>20</v>
      </c>
      <c r="AD10" s="220">
        <v>5</v>
      </c>
      <c r="AE10" s="220">
        <f>20-AD10</f>
        <v>15</v>
      </c>
      <c r="AF10" s="220">
        <v>15</v>
      </c>
      <c r="AG10" s="220">
        <v>0</v>
      </c>
      <c r="AH10" s="220">
        <f t="shared" si="8"/>
        <v>20</v>
      </c>
      <c r="AI10" s="220">
        <v>0</v>
      </c>
      <c r="AJ10" s="220">
        <v>50</v>
      </c>
      <c r="AK10" s="220">
        <f>AJ10-AI10</f>
        <v>50</v>
      </c>
      <c r="AL10" s="220">
        <v>0</v>
      </c>
      <c r="AM10" s="220">
        <v>50</v>
      </c>
      <c r="AN10" s="220">
        <f t="shared" si="9"/>
        <v>50</v>
      </c>
      <c r="AO10" s="220">
        <v>1</v>
      </c>
      <c r="AP10" s="220">
        <f t="shared" si="10"/>
        <v>14</v>
      </c>
      <c r="AQ10" s="220">
        <v>0</v>
      </c>
      <c r="AR10" s="220">
        <f t="shared" si="11"/>
        <v>15</v>
      </c>
      <c r="AS10" s="223">
        <v>0.74375</v>
      </c>
      <c r="AT10" s="230">
        <v>0.5104166666666666</v>
      </c>
      <c r="AU10" s="224">
        <v>0.04027777777777778</v>
      </c>
      <c r="AV10" s="224">
        <f t="shared" si="12"/>
        <v>0.19305555555555562</v>
      </c>
      <c r="AW10" s="225">
        <f>AV10-$AR$4</f>
        <v>0.005555555555555619</v>
      </c>
      <c r="AX10" s="226">
        <v>8</v>
      </c>
      <c r="AY10" s="227">
        <f t="shared" si="13"/>
        <v>1.6</v>
      </c>
      <c r="AZ10" s="228">
        <f t="shared" si="14"/>
        <v>406</v>
      </c>
      <c r="BA10" s="228">
        <f>D10+E10+AY10</f>
        <v>1.6</v>
      </c>
      <c r="BB10" s="228">
        <f t="shared" si="16"/>
        <v>404.4</v>
      </c>
      <c r="BC10" s="239">
        <v>3</v>
      </c>
    </row>
    <row r="11" spans="1:55" ht="31.5">
      <c r="A11" s="218">
        <v>4</v>
      </c>
      <c r="B11" s="14">
        <v>5</v>
      </c>
      <c r="C11" s="128" t="s">
        <v>253</v>
      </c>
      <c r="D11" s="219">
        <v>0</v>
      </c>
      <c r="E11" s="220">
        <v>0</v>
      </c>
      <c r="F11" s="220">
        <v>4</v>
      </c>
      <c r="G11" s="220">
        <f t="shared" si="0"/>
        <v>6</v>
      </c>
      <c r="H11" s="220">
        <v>0</v>
      </c>
      <c r="I11" s="220">
        <f t="shared" si="1"/>
        <v>20</v>
      </c>
      <c r="J11" s="220">
        <v>0</v>
      </c>
      <c r="K11" s="220">
        <f t="shared" si="2"/>
        <v>20</v>
      </c>
      <c r="L11" s="220">
        <v>3</v>
      </c>
      <c r="M11" s="220">
        <f>20-L11</f>
        <v>17</v>
      </c>
      <c r="N11" s="220">
        <v>0</v>
      </c>
      <c r="O11" s="220">
        <v>50</v>
      </c>
      <c r="P11" s="220">
        <f t="shared" si="3"/>
        <v>50</v>
      </c>
      <c r="Q11" s="221">
        <v>0</v>
      </c>
      <c r="R11" s="220">
        <v>0</v>
      </c>
      <c r="S11" s="220">
        <v>40</v>
      </c>
      <c r="T11" s="220">
        <f t="shared" si="4"/>
        <v>40</v>
      </c>
      <c r="U11" s="220">
        <v>10</v>
      </c>
      <c r="V11" s="220">
        <v>0</v>
      </c>
      <c r="W11" s="220">
        <f t="shared" si="5"/>
        <v>10</v>
      </c>
      <c r="X11" s="220">
        <v>0</v>
      </c>
      <c r="Y11" s="220">
        <f>10-X11</f>
        <v>10</v>
      </c>
      <c r="Z11" s="220">
        <v>0</v>
      </c>
      <c r="AA11" s="220">
        <f t="shared" si="6"/>
        <v>15</v>
      </c>
      <c r="AB11" s="220">
        <v>8</v>
      </c>
      <c r="AC11" s="220">
        <f t="shared" si="7"/>
        <v>12</v>
      </c>
      <c r="AD11" s="220">
        <v>3</v>
      </c>
      <c r="AE11" s="220">
        <f>20-AD11</f>
        <v>17</v>
      </c>
      <c r="AF11" s="220">
        <v>15</v>
      </c>
      <c r="AG11" s="220">
        <v>0</v>
      </c>
      <c r="AH11" s="220">
        <f t="shared" si="8"/>
        <v>20</v>
      </c>
      <c r="AI11" s="220">
        <v>0</v>
      </c>
      <c r="AJ11" s="220">
        <v>50</v>
      </c>
      <c r="AK11" s="220">
        <f>AJ11-AI11</f>
        <v>50</v>
      </c>
      <c r="AL11" s="220">
        <v>1</v>
      </c>
      <c r="AM11" s="220">
        <v>50</v>
      </c>
      <c r="AN11" s="220">
        <f t="shared" si="9"/>
        <v>49</v>
      </c>
      <c r="AO11" s="220">
        <v>1</v>
      </c>
      <c r="AP11" s="220">
        <f t="shared" si="10"/>
        <v>14</v>
      </c>
      <c r="AQ11" s="220">
        <v>0</v>
      </c>
      <c r="AR11" s="220">
        <f t="shared" si="11"/>
        <v>15</v>
      </c>
      <c r="AS11" s="223">
        <v>0.7479166666666667</v>
      </c>
      <c r="AT11" s="230">
        <v>0.5270833333333333</v>
      </c>
      <c r="AU11" s="224">
        <v>0.0462962962962963</v>
      </c>
      <c r="AV11" s="224">
        <f t="shared" si="12"/>
        <v>0.17453703703703702</v>
      </c>
      <c r="AW11" s="225">
        <v>0</v>
      </c>
      <c r="AX11" s="226">
        <v>0</v>
      </c>
      <c r="AY11" s="227">
        <f t="shared" si="13"/>
        <v>0</v>
      </c>
      <c r="AZ11" s="228">
        <f t="shared" si="14"/>
        <v>390</v>
      </c>
      <c r="BA11" s="228">
        <f t="shared" si="15"/>
        <v>0</v>
      </c>
      <c r="BB11" s="228">
        <f t="shared" si="16"/>
        <v>390</v>
      </c>
      <c r="BC11" s="229">
        <v>4</v>
      </c>
    </row>
    <row r="12" spans="1:55" ht="18">
      <c r="A12" s="218">
        <v>5</v>
      </c>
      <c r="B12" s="14">
        <v>1</v>
      </c>
      <c r="C12" s="128" t="s">
        <v>0</v>
      </c>
      <c r="D12" s="219">
        <v>0</v>
      </c>
      <c r="E12" s="220">
        <v>0</v>
      </c>
      <c r="F12" s="220">
        <v>2</v>
      </c>
      <c r="G12" s="220">
        <f>10-F12</f>
        <v>8</v>
      </c>
      <c r="H12" s="220">
        <v>0</v>
      </c>
      <c r="I12" s="220">
        <f>20-H12</f>
        <v>20</v>
      </c>
      <c r="J12" s="220">
        <v>0</v>
      </c>
      <c r="K12" s="220">
        <f>20-J12</f>
        <v>20</v>
      </c>
      <c r="L12" s="220">
        <v>23</v>
      </c>
      <c r="M12" s="220">
        <v>0</v>
      </c>
      <c r="N12" s="220">
        <v>0</v>
      </c>
      <c r="O12" s="220">
        <v>35</v>
      </c>
      <c r="P12" s="220">
        <f>O12-N12</f>
        <v>35</v>
      </c>
      <c r="Q12" s="221">
        <v>20</v>
      </c>
      <c r="R12" s="220">
        <v>0</v>
      </c>
      <c r="S12" s="220">
        <v>20</v>
      </c>
      <c r="T12" s="220">
        <f>S12-R12</f>
        <v>20</v>
      </c>
      <c r="U12" s="220">
        <v>10</v>
      </c>
      <c r="V12" s="220">
        <v>0</v>
      </c>
      <c r="W12" s="220">
        <f>10-V12</f>
        <v>10</v>
      </c>
      <c r="X12" s="220">
        <v>0</v>
      </c>
      <c r="Y12" s="220">
        <v>10</v>
      </c>
      <c r="Z12" s="220">
        <v>0</v>
      </c>
      <c r="AA12" s="220">
        <f>15-Z12</f>
        <v>15</v>
      </c>
      <c r="AB12" s="220">
        <v>4</v>
      </c>
      <c r="AC12" s="220">
        <f>20-AB12</f>
        <v>16</v>
      </c>
      <c r="AD12" s="220">
        <v>0</v>
      </c>
      <c r="AE12" s="220">
        <f>20-AD12</f>
        <v>20</v>
      </c>
      <c r="AF12" s="220">
        <v>15</v>
      </c>
      <c r="AG12" s="220">
        <v>0</v>
      </c>
      <c r="AH12" s="220">
        <f>20-AG12</f>
        <v>20</v>
      </c>
      <c r="AI12" s="220">
        <v>0</v>
      </c>
      <c r="AJ12" s="220">
        <v>35</v>
      </c>
      <c r="AK12" s="220">
        <f>AJ12-AI12</f>
        <v>35</v>
      </c>
      <c r="AL12" s="220">
        <v>8</v>
      </c>
      <c r="AM12" s="220">
        <v>50</v>
      </c>
      <c r="AN12" s="220">
        <f>AM12-AL12</f>
        <v>42</v>
      </c>
      <c r="AO12" s="220">
        <v>2</v>
      </c>
      <c r="AP12" s="220">
        <f>15-AO12</f>
        <v>13</v>
      </c>
      <c r="AQ12" s="220">
        <v>0</v>
      </c>
      <c r="AR12" s="220">
        <f>15-AQ12</f>
        <v>15</v>
      </c>
      <c r="AS12" s="230">
        <v>0.6965277777777777</v>
      </c>
      <c r="AT12" s="230">
        <v>0.47361111111111115</v>
      </c>
      <c r="AU12" s="231">
        <v>0.043750000000000004</v>
      </c>
      <c r="AV12" s="231">
        <f>AS12-AT12-AU12</f>
        <v>0.17916666666666659</v>
      </c>
      <c r="AW12" s="225">
        <v>0</v>
      </c>
      <c r="AX12" s="226">
        <v>0</v>
      </c>
      <c r="AY12" s="227">
        <f>AX12/5</f>
        <v>0</v>
      </c>
      <c r="AZ12" s="228">
        <f>G12+I12+K12+M12+P12+Q12+T12+U12+W12+Y12+AA12+AC12+AE12+AF12+AH12+AK12+AN12+AP12+AR12</f>
        <v>344</v>
      </c>
      <c r="BA12" s="228">
        <f>D12+E12+AY12</f>
        <v>0</v>
      </c>
      <c r="BB12" s="228">
        <f>AZ12-BA12</f>
        <v>344</v>
      </c>
      <c r="BC12" s="239">
        <v>5</v>
      </c>
    </row>
    <row r="13" spans="1:55" ht="31.5">
      <c r="A13" s="240">
        <v>6</v>
      </c>
      <c r="B13" s="14">
        <v>9</v>
      </c>
      <c r="C13" s="153" t="s">
        <v>16</v>
      </c>
      <c r="D13" s="232">
        <v>0</v>
      </c>
      <c r="E13" s="220">
        <v>0</v>
      </c>
      <c r="F13" s="220">
        <v>2</v>
      </c>
      <c r="G13" s="220">
        <f>10-F13</f>
        <v>8</v>
      </c>
      <c r="H13" s="220">
        <v>0</v>
      </c>
      <c r="I13" s="220">
        <f>20-H13</f>
        <v>20</v>
      </c>
      <c r="J13" s="220">
        <v>0</v>
      </c>
      <c r="K13" s="220">
        <f>20-J13</f>
        <v>20</v>
      </c>
      <c r="L13" s="220">
        <v>0</v>
      </c>
      <c r="M13" s="220">
        <f>20-L13</f>
        <v>20</v>
      </c>
      <c r="N13" s="220">
        <v>0</v>
      </c>
      <c r="O13" s="220">
        <v>50</v>
      </c>
      <c r="P13" s="220">
        <f>O13-N13</f>
        <v>50</v>
      </c>
      <c r="Q13" s="221">
        <v>20</v>
      </c>
      <c r="R13" s="220">
        <v>3</v>
      </c>
      <c r="S13" s="220">
        <v>40</v>
      </c>
      <c r="T13" s="220">
        <f>S13-R13</f>
        <v>37</v>
      </c>
      <c r="U13" s="220">
        <v>10</v>
      </c>
      <c r="V13" s="220">
        <v>0</v>
      </c>
      <c r="W13" s="220">
        <f>10-V13</f>
        <v>10</v>
      </c>
      <c r="X13" s="220">
        <v>0</v>
      </c>
      <c r="Y13" s="220">
        <f>10-X13</f>
        <v>10</v>
      </c>
      <c r="Z13" s="220">
        <v>0</v>
      </c>
      <c r="AA13" s="220">
        <f>15-Z13</f>
        <v>15</v>
      </c>
      <c r="AB13" s="220">
        <v>1</v>
      </c>
      <c r="AC13" s="220">
        <f>20-AB13</f>
        <v>19</v>
      </c>
      <c r="AD13" s="220">
        <v>20</v>
      </c>
      <c r="AE13" s="220">
        <v>0</v>
      </c>
      <c r="AF13" s="220">
        <v>15</v>
      </c>
      <c r="AG13" s="220">
        <v>7</v>
      </c>
      <c r="AH13" s="220">
        <f>20-AG13</f>
        <v>13</v>
      </c>
      <c r="AI13" s="220">
        <v>54</v>
      </c>
      <c r="AJ13" s="220">
        <v>50</v>
      </c>
      <c r="AK13" s="220">
        <v>0</v>
      </c>
      <c r="AL13" s="220">
        <v>7</v>
      </c>
      <c r="AM13" s="220">
        <v>50</v>
      </c>
      <c r="AN13" s="220">
        <f>AM13-AL13</f>
        <v>43</v>
      </c>
      <c r="AO13" s="220">
        <v>1</v>
      </c>
      <c r="AP13" s="220">
        <f>15-AO13</f>
        <v>14</v>
      </c>
      <c r="AQ13" s="220">
        <v>0</v>
      </c>
      <c r="AR13" s="220">
        <f>15-AQ13</f>
        <v>15</v>
      </c>
      <c r="AS13" s="230">
        <v>0.7284722222222223</v>
      </c>
      <c r="AT13" s="230">
        <v>0.4784722222222222</v>
      </c>
      <c r="AU13" s="231">
        <v>0.044097222222222225</v>
      </c>
      <c r="AV13" s="231">
        <f>AS13-AT13-AU13</f>
        <v>0.20590277777777788</v>
      </c>
      <c r="AW13" s="225">
        <f>AV13-$AR$4</f>
        <v>0.01840277777777788</v>
      </c>
      <c r="AX13" s="226">
        <v>26</v>
      </c>
      <c r="AY13" s="227">
        <f>AX13/5</f>
        <v>5.2</v>
      </c>
      <c r="AZ13" s="228">
        <f>G13+I13+K13+M13+P13+Q13+T13+U13+W13+Y13+AA13+AC13+AE13+AF13+AH13+AK13+AN13+AP13+AR13</f>
        <v>339</v>
      </c>
      <c r="BA13" s="228">
        <f>D13+E13+AY13</f>
        <v>5.2</v>
      </c>
      <c r="BB13" s="228">
        <f>AZ13-BA13</f>
        <v>333.8</v>
      </c>
      <c r="BC13" s="229">
        <v>6</v>
      </c>
    </row>
    <row r="14" spans="1:55" ht="31.5">
      <c r="A14" s="218">
        <v>7</v>
      </c>
      <c r="B14" s="14">
        <v>8</v>
      </c>
      <c r="C14" s="241" t="s">
        <v>254</v>
      </c>
      <c r="D14" s="232">
        <v>0</v>
      </c>
      <c r="E14" s="220">
        <v>0</v>
      </c>
      <c r="F14" s="220">
        <v>2</v>
      </c>
      <c r="G14" s="220">
        <f>10-F14</f>
        <v>8</v>
      </c>
      <c r="H14" s="220">
        <v>0</v>
      </c>
      <c r="I14" s="220">
        <f>20-H14</f>
        <v>20</v>
      </c>
      <c r="J14" s="220">
        <v>0</v>
      </c>
      <c r="K14" s="220">
        <f>20-J14</f>
        <v>20</v>
      </c>
      <c r="L14" s="220">
        <v>0</v>
      </c>
      <c r="M14" s="220">
        <f>20-L14</f>
        <v>20</v>
      </c>
      <c r="N14" s="220">
        <v>9</v>
      </c>
      <c r="O14" s="220">
        <v>35</v>
      </c>
      <c r="P14" s="220">
        <f>O14-N14</f>
        <v>26</v>
      </c>
      <c r="Q14" s="221">
        <v>20</v>
      </c>
      <c r="R14" s="220">
        <v>0</v>
      </c>
      <c r="S14" s="220">
        <v>20</v>
      </c>
      <c r="T14" s="220">
        <f>S14-R14</f>
        <v>20</v>
      </c>
      <c r="U14" s="220">
        <v>10</v>
      </c>
      <c r="V14" s="220">
        <v>0</v>
      </c>
      <c r="W14" s="220">
        <f>10-V14</f>
        <v>10</v>
      </c>
      <c r="X14" s="220">
        <v>0</v>
      </c>
      <c r="Y14" s="220">
        <f>10-X14</f>
        <v>10</v>
      </c>
      <c r="Z14" s="220">
        <v>4</v>
      </c>
      <c r="AA14" s="220">
        <f>15-Z14</f>
        <v>11</v>
      </c>
      <c r="AB14" s="220">
        <v>6</v>
      </c>
      <c r="AC14" s="220">
        <f>20-AB14</f>
        <v>14</v>
      </c>
      <c r="AD14" s="220">
        <v>0</v>
      </c>
      <c r="AE14" s="220">
        <f>20-AD14</f>
        <v>20</v>
      </c>
      <c r="AF14" s="220">
        <v>15</v>
      </c>
      <c r="AG14" s="220">
        <v>3</v>
      </c>
      <c r="AH14" s="220">
        <f>20-AG14</f>
        <v>17</v>
      </c>
      <c r="AI14" s="220">
        <v>0</v>
      </c>
      <c r="AJ14" s="220">
        <v>35</v>
      </c>
      <c r="AK14" s="220">
        <f>AJ14-AI14</f>
        <v>35</v>
      </c>
      <c r="AL14" s="220">
        <v>0</v>
      </c>
      <c r="AM14" s="220">
        <v>30</v>
      </c>
      <c r="AN14" s="220">
        <f>AM14-AL14</f>
        <v>30</v>
      </c>
      <c r="AO14" s="220">
        <v>0</v>
      </c>
      <c r="AP14" s="220">
        <f>15-AO14</f>
        <v>15</v>
      </c>
      <c r="AQ14" s="220">
        <v>0</v>
      </c>
      <c r="AR14" s="220">
        <f>15-AQ14</f>
        <v>15</v>
      </c>
      <c r="AS14" s="230">
        <v>0.71875</v>
      </c>
      <c r="AT14" s="230">
        <v>0.5</v>
      </c>
      <c r="AU14" s="231">
        <v>0.025925925925925925</v>
      </c>
      <c r="AV14" s="231">
        <f>AS14-AT14-AU14</f>
        <v>0.19282407407407406</v>
      </c>
      <c r="AW14" s="225">
        <f>AV14-$AR$4</f>
        <v>0.005324074074074064</v>
      </c>
      <c r="AX14" s="226">
        <v>8</v>
      </c>
      <c r="AY14" s="227">
        <f>AX14/5</f>
        <v>1.6</v>
      </c>
      <c r="AZ14" s="228">
        <f>G14+I14+K14+M14+P14+Q14+T14+U14+W14+Y14+AA14+AC14+AE14+AF14+AH14+AK14+AN14+AP14+AR14</f>
        <v>336</v>
      </c>
      <c r="BA14" s="228">
        <f>D14+E14+AY14</f>
        <v>1.6</v>
      </c>
      <c r="BB14" s="228">
        <f>AZ14-BA14</f>
        <v>334.4</v>
      </c>
      <c r="BC14" s="239">
        <v>7</v>
      </c>
    </row>
    <row r="15" spans="1:55" ht="31.5">
      <c r="A15" s="240">
        <v>8</v>
      </c>
      <c r="B15" s="14">
        <v>7</v>
      </c>
      <c r="C15" s="153" t="s">
        <v>255</v>
      </c>
      <c r="D15" s="232">
        <v>0</v>
      </c>
      <c r="E15" s="220">
        <v>10</v>
      </c>
      <c r="F15" s="220">
        <v>2</v>
      </c>
      <c r="G15" s="220">
        <f t="shared" si="0"/>
        <v>8</v>
      </c>
      <c r="H15" s="220">
        <v>0</v>
      </c>
      <c r="I15" s="220">
        <f t="shared" si="1"/>
        <v>20</v>
      </c>
      <c r="J15" s="220">
        <v>0</v>
      </c>
      <c r="K15" s="220">
        <f t="shared" si="2"/>
        <v>20</v>
      </c>
      <c r="L15" s="220">
        <v>0</v>
      </c>
      <c r="M15" s="220">
        <f>20-L15</f>
        <v>20</v>
      </c>
      <c r="N15" s="220">
        <v>0</v>
      </c>
      <c r="O15" s="220">
        <v>35</v>
      </c>
      <c r="P15" s="220">
        <f t="shared" si="3"/>
        <v>35</v>
      </c>
      <c r="Q15" s="221">
        <v>20</v>
      </c>
      <c r="R15" s="220">
        <v>0</v>
      </c>
      <c r="S15" s="220">
        <v>20</v>
      </c>
      <c r="T15" s="220">
        <f t="shared" si="4"/>
        <v>20</v>
      </c>
      <c r="U15" s="220">
        <v>10</v>
      </c>
      <c r="V15" s="220">
        <v>0</v>
      </c>
      <c r="W15" s="220">
        <f t="shared" si="5"/>
        <v>10</v>
      </c>
      <c r="X15" s="220">
        <v>0</v>
      </c>
      <c r="Y15" s="220">
        <f>10-X15</f>
        <v>10</v>
      </c>
      <c r="Z15" s="220">
        <v>2</v>
      </c>
      <c r="AA15" s="220">
        <f t="shared" si="6"/>
        <v>13</v>
      </c>
      <c r="AB15" s="220">
        <v>6</v>
      </c>
      <c r="AC15" s="220">
        <f t="shared" si="7"/>
        <v>14</v>
      </c>
      <c r="AD15" s="220">
        <v>1</v>
      </c>
      <c r="AE15" s="220">
        <f>20-AD15</f>
        <v>19</v>
      </c>
      <c r="AF15" s="220">
        <v>15</v>
      </c>
      <c r="AG15" s="220">
        <v>0</v>
      </c>
      <c r="AH15" s="220">
        <f t="shared" si="8"/>
        <v>20</v>
      </c>
      <c r="AI15" s="220">
        <v>0</v>
      </c>
      <c r="AJ15" s="220">
        <v>35</v>
      </c>
      <c r="AK15" s="220">
        <f>AJ15-AI15</f>
        <v>35</v>
      </c>
      <c r="AL15" s="220">
        <v>0</v>
      </c>
      <c r="AM15" s="220">
        <v>30</v>
      </c>
      <c r="AN15" s="220">
        <f t="shared" si="9"/>
        <v>30</v>
      </c>
      <c r="AO15" s="220">
        <v>0</v>
      </c>
      <c r="AP15" s="220">
        <f t="shared" si="10"/>
        <v>15</v>
      </c>
      <c r="AQ15" s="220">
        <v>0</v>
      </c>
      <c r="AR15" s="220">
        <f t="shared" si="11"/>
        <v>15</v>
      </c>
      <c r="AS15" s="230">
        <v>0.7763888888888889</v>
      </c>
      <c r="AT15" s="230">
        <v>0.49513888888888885</v>
      </c>
      <c r="AU15" s="231">
        <v>0.052083333333333336</v>
      </c>
      <c r="AV15" s="231">
        <f t="shared" si="12"/>
        <v>0.2291666666666667</v>
      </c>
      <c r="AW15" s="225">
        <f>AV15-$AR$4</f>
        <v>0.04166666666666671</v>
      </c>
      <c r="AX15" s="226">
        <v>60</v>
      </c>
      <c r="AY15" s="227">
        <f t="shared" si="13"/>
        <v>12</v>
      </c>
      <c r="AZ15" s="228">
        <f t="shared" si="14"/>
        <v>349</v>
      </c>
      <c r="BA15" s="228">
        <f t="shared" si="15"/>
        <v>22</v>
      </c>
      <c r="BB15" s="228">
        <f t="shared" si="16"/>
        <v>327</v>
      </c>
      <c r="BC15" s="229">
        <v>8</v>
      </c>
    </row>
    <row r="16" spans="1:55" ht="47.25">
      <c r="A16" s="218">
        <v>9</v>
      </c>
      <c r="B16" s="14">
        <v>4</v>
      </c>
      <c r="C16" s="153" t="s">
        <v>244</v>
      </c>
      <c r="D16" s="219">
        <v>0</v>
      </c>
      <c r="E16" s="220">
        <v>10</v>
      </c>
      <c r="F16" s="220">
        <v>0</v>
      </c>
      <c r="G16" s="220">
        <f t="shared" si="0"/>
        <v>10</v>
      </c>
      <c r="H16" s="220">
        <v>0</v>
      </c>
      <c r="I16" s="220">
        <f t="shared" si="1"/>
        <v>20</v>
      </c>
      <c r="J16" s="220">
        <v>0</v>
      </c>
      <c r="K16" s="220">
        <f t="shared" si="2"/>
        <v>20</v>
      </c>
      <c r="L16" s="220">
        <v>0</v>
      </c>
      <c r="M16" s="220">
        <f>20-L16</f>
        <v>20</v>
      </c>
      <c r="N16" s="220">
        <v>9</v>
      </c>
      <c r="O16" s="220">
        <v>50</v>
      </c>
      <c r="P16" s="220">
        <f t="shared" si="3"/>
        <v>41</v>
      </c>
      <c r="Q16" s="221">
        <v>0</v>
      </c>
      <c r="R16" s="220">
        <v>33</v>
      </c>
      <c r="S16" s="220">
        <v>20</v>
      </c>
      <c r="T16" s="220">
        <v>0</v>
      </c>
      <c r="U16" s="220">
        <v>10</v>
      </c>
      <c r="V16" s="220">
        <v>0</v>
      </c>
      <c r="W16" s="220">
        <f t="shared" si="5"/>
        <v>10</v>
      </c>
      <c r="X16" s="220">
        <v>0</v>
      </c>
      <c r="Y16" s="220">
        <f>10-X16</f>
        <v>10</v>
      </c>
      <c r="Z16" s="220">
        <v>1</v>
      </c>
      <c r="AA16" s="220">
        <f t="shared" si="6"/>
        <v>14</v>
      </c>
      <c r="AB16" s="220">
        <v>8</v>
      </c>
      <c r="AC16" s="220">
        <f t="shared" si="7"/>
        <v>12</v>
      </c>
      <c r="AD16" s="220">
        <v>2</v>
      </c>
      <c r="AE16" s="220">
        <f>20-AD16</f>
        <v>18</v>
      </c>
      <c r="AF16" s="220">
        <v>15</v>
      </c>
      <c r="AG16" s="220">
        <v>2</v>
      </c>
      <c r="AH16" s="220">
        <f t="shared" si="8"/>
        <v>18</v>
      </c>
      <c r="AI16" s="220">
        <v>0</v>
      </c>
      <c r="AJ16" s="220">
        <v>50</v>
      </c>
      <c r="AK16" s="220">
        <f>AJ16-AI16</f>
        <v>50</v>
      </c>
      <c r="AL16" s="220">
        <v>5</v>
      </c>
      <c r="AM16" s="220">
        <v>50</v>
      </c>
      <c r="AN16" s="220">
        <f t="shared" si="9"/>
        <v>45</v>
      </c>
      <c r="AO16" s="220">
        <v>0</v>
      </c>
      <c r="AP16" s="220">
        <f t="shared" si="10"/>
        <v>15</v>
      </c>
      <c r="AQ16" s="220">
        <v>1</v>
      </c>
      <c r="AR16" s="220">
        <f t="shared" si="11"/>
        <v>14</v>
      </c>
      <c r="AS16" s="230">
        <v>0.782638888888889</v>
      </c>
      <c r="AT16" s="230">
        <v>0.517361111111111</v>
      </c>
      <c r="AU16" s="231">
        <v>0.04059027777777778</v>
      </c>
      <c r="AV16" s="231">
        <f t="shared" si="12"/>
        <v>0.22468750000000015</v>
      </c>
      <c r="AW16" s="225">
        <f>AV16-$AR$4</f>
        <v>0.03718750000000015</v>
      </c>
      <c r="AX16" s="226">
        <v>54</v>
      </c>
      <c r="AY16" s="227">
        <f t="shared" si="13"/>
        <v>10.8</v>
      </c>
      <c r="AZ16" s="228">
        <f t="shared" si="14"/>
        <v>342</v>
      </c>
      <c r="BA16" s="228">
        <f t="shared" si="15"/>
        <v>20.8</v>
      </c>
      <c r="BB16" s="228">
        <f t="shared" si="16"/>
        <v>321.2</v>
      </c>
      <c r="BC16" s="239">
        <v>9</v>
      </c>
    </row>
    <row r="17" spans="1:55" ht="47.25">
      <c r="A17" s="218">
        <v>10</v>
      </c>
      <c r="B17" s="14">
        <v>3</v>
      </c>
      <c r="C17" s="153" t="s">
        <v>256</v>
      </c>
      <c r="D17" s="219">
        <v>0</v>
      </c>
      <c r="E17" s="220">
        <v>0</v>
      </c>
      <c r="F17" s="220">
        <v>4</v>
      </c>
      <c r="G17" s="220">
        <f t="shared" si="0"/>
        <v>6</v>
      </c>
      <c r="H17" s="220">
        <v>0</v>
      </c>
      <c r="I17" s="220">
        <f t="shared" si="1"/>
        <v>20</v>
      </c>
      <c r="J17" s="220">
        <v>0</v>
      </c>
      <c r="K17" s="220">
        <f t="shared" si="2"/>
        <v>20</v>
      </c>
      <c r="L17" s="220">
        <v>4</v>
      </c>
      <c r="M17" s="220">
        <f>20-L17</f>
        <v>16</v>
      </c>
      <c r="N17" s="220">
        <v>0</v>
      </c>
      <c r="O17" s="220">
        <v>20</v>
      </c>
      <c r="P17" s="220">
        <f t="shared" si="3"/>
        <v>20</v>
      </c>
      <c r="Q17" s="221">
        <v>20</v>
      </c>
      <c r="R17" s="220">
        <v>0</v>
      </c>
      <c r="S17" s="220">
        <v>20</v>
      </c>
      <c r="T17" s="220">
        <f>S17-R17</f>
        <v>20</v>
      </c>
      <c r="U17" s="220">
        <v>10</v>
      </c>
      <c r="V17" s="220">
        <v>0</v>
      </c>
      <c r="W17" s="220">
        <f t="shared" si="5"/>
        <v>10</v>
      </c>
      <c r="X17" s="220">
        <v>0</v>
      </c>
      <c r="Y17" s="220">
        <f>10-X17</f>
        <v>10</v>
      </c>
      <c r="Z17" s="220">
        <v>1</v>
      </c>
      <c r="AA17" s="220">
        <f t="shared" si="6"/>
        <v>14</v>
      </c>
      <c r="AB17" s="220">
        <v>1</v>
      </c>
      <c r="AC17" s="220">
        <f t="shared" si="7"/>
        <v>19</v>
      </c>
      <c r="AD17" s="220">
        <v>1</v>
      </c>
      <c r="AE17" s="220">
        <f>20-AD17</f>
        <v>19</v>
      </c>
      <c r="AF17" s="220">
        <v>15</v>
      </c>
      <c r="AG17" s="220">
        <v>0</v>
      </c>
      <c r="AH17" s="220">
        <f t="shared" si="8"/>
        <v>20</v>
      </c>
      <c r="AI17" s="220">
        <v>0</v>
      </c>
      <c r="AJ17" s="220">
        <v>20</v>
      </c>
      <c r="AK17" s="220">
        <f>AJ17-AI17</f>
        <v>20</v>
      </c>
      <c r="AL17" s="220">
        <v>0</v>
      </c>
      <c r="AM17" s="220">
        <v>30</v>
      </c>
      <c r="AN17" s="220">
        <f t="shared" si="9"/>
        <v>30</v>
      </c>
      <c r="AO17" s="220">
        <v>1</v>
      </c>
      <c r="AP17" s="220">
        <f t="shared" si="10"/>
        <v>14</v>
      </c>
      <c r="AQ17" s="220">
        <v>0</v>
      </c>
      <c r="AR17" s="220">
        <f t="shared" si="11"/>
        <v>15</v>
      </c>
      <c r="AS17" s="230">
        <v>0.751388888888889</v>
      </c>
      <c r="AT17" s="230">
        <v>0.48333333333333334</v>
      </c>
      <c r="AU17" s="231">
        <v>0.03252314814814815</v>
      </c>
      <c r="AV17" s="231">
        <f t="shared" si="12"/>
        <v>0.2355324074074075</v>
      </c>
      <c r="AW17" s="225">
        <f>AV17-$AR$4</f>
        <v>0.048032407407407496</v>
      </c>
      <c r="AX17" s="226">
        <v>69</v>
      </c>
      <c r="AY17" s="227">
        <f t="shared" si="13"/>
        <v>13.8</v>
      </c>
      <c r="AZ17" s="228">
        <f t="shared" si="14"/>
        <v>318</v>
      </c>
      <c r="BA17" s="228">
        <f t="shared" si="15"/>
        <v>13.8</v>
      </c>
      <c r="BB17" s="228">
        <f t="shared" si="16"/>
        <v>304.2</v>
      </c>
      <c r="BC17" s="229">
        <v>10</v>
      </c>
    </row>
    <row r="18" spans="3:43" ht="15.75">
      <c r="C18" s="234" t="s">
        <v>257</v>
      </c>
      <c r="D18" s="234" t="s">
        <v>248</v>
      </c>
      <c r="Z18" s="234"/>
      <c r="AA18" s="234"/>
      <c r="AB18" s="234"/>
      <c r="AD18" s="234"/>
      <c r="AE18" s="234"/>
      <c r="AF18" s="234"/>
      <c r="AG18" s="234" t="s">
        <v>249</v>
      </c>
      <c r="AI18" s="234"/>
      <c r="AJ18" s="234"/>
      <c r="AK18" s="234"/>
      <c r="AL18" s="234"/>
      <c r="AM18" s="234" t="s">
        <v>250</v>
      </c>
      <c r="AN18" s="234"/>
      <c r="AO18" s="235"/>
      <c r="AP18" s="235"/>
      <c r="AQ18" s="235"/>
    </row>
    <row r="45" ht="17.25" customHeight="1"/>
    <row r="46" ht="33.75" customHeight="1"/>
    <row r="83" ht="15.75" customHeight="1"/>
  </sheetData>
  <sheetProtection/>
  <mergeCells count="18">
    <mergeCell ref="A1:AW1"/>
    <mergeCell ref="A2:AW2"/>
    <mergeCell ref="F5:G5"/>
    <mergeCell ref="H5:I5"/>
    <mergeCell ref="J5:K5"/>
    <mergeCell ref="L5:M5"/>
    <mergeCell ref="N5:P5"/>
    <mergeCell ref="R5:T5"/>
    <mergeCell ref="V5:W5"/>
    <mergeCell ref="X5:Y5"/>
    <mergeCell ref="AO5:AP5"/>
    <mergeCell ref="AQ5:AR5"/>
    <mergeCell ref="Z5:AA5"/>
    <mergeCell ref="AB5:AC5"/>
    <mergeCell ref="AD5:AE5"/>
    <mergeCell ref="AG5:AH5"/>
    <mergeCell ref="AI5:AK5"/>
    <mergeCell ref="AL5:AN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2015-06-04T11:49:40Z</cp:lastPrinted>
  <dcterms:created xsi:type="dcterms:W3CDTF">2015-05-30T14:00:14Z</dcterms:created>
  <dcterms:modified xsi:type="dcterms:W3CDTF">2015-06-08T08:55:56Z</dcterms:modified>
  <cp:category/>
  <cp:version/>
  <cp:contentType/>
  <cp:contentStatus/>
</cp:coreProperties>
</file>